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S:\TEAM\Quality\Environmental\0-Conflict Minerals (and Surveys)\Tantalum, Tungsten, Tin, Gold (3TG)\"/>
    </mc:Choice>
  </mc:AlternateContent>
  <xr:revisionPtr revIDLastSave="0" documentId="8_{5750DA5A-3F3C-4142-AB56-999C6539CB4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s="1"/>
  <c r="B63" i="6"/>
  <c r="G63" i="6" s="1"/>
  <c r="B62" i="6"/>
  <c r="G62" i="6" s="1"/>
  <c r="B60" i="6"/>
  <c r="G60" i="6" s="1"/>
  <c r="B59" i="6"/>
  <c r="G59" i="6" s="1"/>
  <c r="B58" i="6"/>
  <c r="G58" i="6" s="1"/>
  <c r="B57" i="6"/>
  <c r="G57" i="6" s="1"/>
  <c r="B56" i="6"/>
  <c r="G56" i="6"/>
  <c r="B55" i="6"/>
  <c r="G55" i="6" s="1"/>
  <c r="B54" i="6"/>
  <c r="G54" i="6"/>
  <c r="B17" i="6"/>
  <c r="B16" i="6"/>
  <c r="B15" i="6"/>
  <c r="B14" i="6"/>
  <c r="G14" i="6" s="1"/>
  <c r="H14" i="6" s="1"/>
  <c r="H13" i="6"/>
  <c r="B12" i="6"/>
  <c r="G12" i="6" s="1"/>
  <c r="H12" i="6" s="1"/>
  <c r="B11" i="6"/>
  <c r="G11" i="6"/>
  <c r="H11" i="6" s="1"/>
  <c r="D11" i="6" s="1"/>
  <c r="G10" i="6"/>
  <c r="H10" i="6" s="1"/>
  <c r="G9" i="6"/>
  <c r="H9" i="6" s="1"/>
  <c r="B8" i="6"/>
  <c r="G8" i="6" s="1"/>
  <c r="H8" i="6" s="1"/>
  <c r="B7" i="6"/>
  <c r="G7" i="6" s="1"/>
  <c r="H7" i="6" s="1"/>
  <c r="B6" i="6"/>
  <c r="G6" i="6"/>
  <c r="B5" i="6"/>
  <c r="F6" i="6" s="1"/>
  <c r="H6" i="6" s="1"/>
  <c r="B4" i="6"/>
  <c r="G4" i="6" s="1"/>
  <c r="H4" i="6" s="1"/>
  <c r="D4" i="6" s="1"/>
  <c r="S249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c r="F64" i="6"/>
  <c r="G5" i="6"/>
  <c r="H5" i="6" s="1"/>
  <c r="G17" i="6"/>
  <c r="H17" i="6"/>
  <c r="G15" i="6"/>
  <c r="H15" i="6"/>
  <c r="B20" i="6"/>
  <c r="F25" i="6" s="1"/>
  <c r="B21" i="6"/>
  <c r="B51" i="6"/>
  <c r="G51" i="6" s="1"/>
  <c r="H51" i="6" s="1"/>
  <c r="D51" i="6" s="1"/>
  <c r="G16" i="6"/>
  <c r="H16" i="6"/>
  <c r="B19" i="6"/>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41" i="6"/>
  <c r="G41" i="6" s="1"/>
  <c r="H41" i="6" s="1"/>
  <c r="D41" i="6" s="1"/>
  <c r="B31" i="6"/>
  <c r="G31" i="6" s="1"/>
  <c r="H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s="1"/>
  <c r="H52" i="6" s="1"/>
  <c r="B37" i="6"/>
  <c r="G37" i="6" s="1"/>
  <c r="B42" i="6"/>
  <c r="G42" i="6" s="1"/>
  <c r="H42" i="6" s="1"/>
  <c r="B40" i="6"/>
  <c r="G40" i="6" s="1"/>
  <c r="B50" i="6"/>
  <c r="G50" i="6" s="1"/>
  <c r="B25" i="6"/>
  <c r="G25" i="6" s="1"/>
  <c r="B35" i="6"/>
  <c r="G35" i="6" s="1"/>
  <c r="B39" i="6"/>
  <c r="G39" i="6"/>
  <c r="F24" i="6"/>
  <c r="B44" i="6"/>
  <c r="G44" i="6"/>
  <c r="G32" i="6"/>
  <c r="B49" i="6"/>
  <c r="G49" i="6"/>
  <c r="B34" i="6"/>
  <c r="G34" i="6"/>
  <c r="B29" i="6"/>
  <c r="G29" i="6"/>
  <c r="B24" i="6"/>
  <c r="G24" i="6"/>
  <c r="G19" i="6"/>
  <c r="H19" i="6"/>
  <c r="G22" i="6"/>
  <c r="B47" i="6"/>
  <c r="G47" i="6" s="1"/>
  <c r="H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c r="B36" i="6"/>
  <c r="G36" i="6"/>
  <c r="G20" i="6"/>
  <c r="H20" i="6"/>
  <c r="B45" i="6"/>
  <c r="G45" i="6" s="1"/>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D36" i="6" s="1"/>
  <c r="F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F42" i="6"/>
  <c r="H27" i="6"/>
  <c r="F68" i="6"/>
  <c r="F32" i="6"/>
  <c r="F52" i="6"/>
  <c r="F47" i="6"/>
  <c r="F37" i="6"/>
  <c r="H37" i="6" s="1"/>
  <c r="D37" i="6" s="1"/>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H22"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984" i="5"/>
  <c r="F984" i="5"/>
  <c r="R984" i="5"/>
  <c r="J984" i="5"/>
  <c r="I984" i="5"/>
  <c r="F44" i="6"/>
  <c r="H44" i="6"/>
  <c r="D44" i="6"/>
  <c r="F34" i="6"/>
  <c r="F39" i="6"/>
  <c r="F65" i="6"/>
  <c r="F49" i="6"/>
  <c r="F29" i="6"/>
  <c r="H29" i="6"/>
  <c r="H39" i="6"/>
  <c r="D39" i="6"/>
  <c r="H24" i="6"/>
  <c r="D29" i="6"/>
  <c r="H49" i="6"/>
  <c r="D49" i="6"/>
  <c r="H34" i="6"/>
  <c r="H32" i="6"/>
  <c r="D19" i="6"/>
  <c r="D24" i="6"/>
  <c r="D27" i="6"/>
  <c r="D20" i="6"/>
  <c r="C2" i="6"/>
  <c r="B2" i="6"/>
  <c r="D21" i="6"/>
  <c r="D22" i="6"/>
  <c r="D34" i="6"/>
  <c r="D32" i="6"/>
  <c r="I27" i="5"/>
  <c r="E27" i="5"/>
  <c r="X27" i="5"/>
  <c r="F43" i="5"/>
  <c r="E43" i="5"/>
  <c r="X43" i="5"/>
  <c r="H87" i="5"/>
  <c r="E87" i="5"/>
  <c r="X87" i="5"/>
  <c r="F103" i="5"/>
  <c r="E103" i="5"/>
  <c r="X103" i="5"/>
  <c r="I175" i="5"/>
  <c r="E175" i="5"/>
  <c r="X175" i="5"/>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s="1"/>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s="1"/>
  <c r="G1023" i="5"/>
  <c r="R1023" i="5"/>
  <c r="I1023" i="5"/>
  <c r="F1023" i="5"/>
  <c r="H1023" i="5"/>
  <c r="J1023" i="5"/>
  <c r="E1023" i="5"/>
  <c r="X1023" i="5"/>
  <c r="H1024" i="5"/>
  <c r="J1024" i="5"/>
  <c r="G1024" i="5"/>
  <c r="F1024" i="5"/>
  <c r="I1024" i="5"/>
  <c r="R1024" i="5"/>
  <c r="E1024" i="5"/>
  <c r="X1024" i="5" s="1"/>
  <c r="G1025" i="5"/>
  <c r="H1025" i="5"/>
  <c r="I1025" i="5"/>
  <c r="J1025" i="5"/>
  <c r="F1025" i="5"/>
  <c r="R1025" i="5"/>
  <c r="E1025" i="5"/>
  <c r="X1025" i="5"/>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c r="I1033" i="5"/>
  <c r="H1033" i="5"/>
  <c r="G1033" i="5"/>
  <c r="F1033" i="5"/>
  <c r="J1033" i="5"/>
  <c r="R1033" i="5"/>
  <c r="E1033" i="5"/>
  <c r="X1033" i="5" s="1"/>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s="1"/>
  <c r="G1037" i="5"/>
  <c r="R1037" i="5"/>
  <c r="F1037" i="5"/>
  <c r="H1037" i="5"/>
  <c r="I1037" i="5"/>
  <c r="J1037" i="5"/>
  <c r="E1037" i="5"/>
  <c r="X1037" i="5"/>
  <c r="G1038" i="5"/>
  <c r="I1038" i="5"/>
  <c r="J1038" i="5"/>
  <c r="R1038" i="5"/>
  <c r="F1038" i="5"/>
  <c r="H1038" i="5"/>
  <c r="E1038" i="5"/>
  <c r="X1038" i="5" s="1"/>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s="1"/>
  <c r="R1052" i="5"/>
  <c r="H1052" i="5"/>
  <c r="I1052" i="5"/>
  <c r="J1052" i="5"/>
  <c r="F1052" i="5"/>
  <c r="G1052" i="5"/>
  <c r="E1052" i="5"/>
  <c r="X1052" i="5"/>
  <c r="G1053" i="5"/>
  <c r="R1053" i="5"/>
  <c r="F1053" i="5"/>
  <c r="H1053" i="5"/>
  <c r="I1053" i="5"/>
  <c r="J1053" i="5"/>
  <c r="E1053" i="5"/>
  <c r="X1053" i="5" s="1"/>
  <c r="G1054" i="5"/>
  <c r="I1054" i="5"/>
  <c r="J1054" i="5"/>
  <c r="R1054" i="5"/>
  <c r="F1054" i="5"/>
  <c r="H1054" i="5"/>
  <c r="E1054" i="5"/>
  <c r="X1054" i="5"/>
  <c r="R1055" i="5"/>
  <c r="H1055" i="5"/>
  <c r="G1055" i="5"/>
  <c r="J1055" i="5"/>
  <c r="F1055" i="5"/>
  <c r="I1055" i="5"/>
  <c r="E1055" i="5"/>
  <c r="X1055" i="5" s="1"/>
  <c r="R1056" i="5"/>
  <c r="H1056" i="5"/>
  <c r="F1056" i="5"/>
  <c r="G1056" i="5"/>
  <c r="I1056" i="5"/>
  <c r="J1056" i="5"/>
  <c r="E1056" i="5"/>
  <c r="X1056" i="5"/>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s="1"/>
  <c r="G1062" i="5"/>
  <c r="I1062" i="5"/>
  <c r="J1062" i="5"/>
  <c r="R1062" i="5"/>
  <c r="F1062" i="5"/>
  <c r="H1062" i="5"/>
  <c r="E1062" i="5"/>
  <c r="X1062" i="5"/>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s="1"/>
  <c r="G1079" i="5"/>
  <c r="F1079" i="5"/>
  <c r="J1079" i="5"/>
  <c r="R1079" i="5"/>
  <c r="I1079" i="5"/>
  <c r="H1079" i="5"/>
  <c r="E1079" i="5"/>
  <c r="X1079" i="5"/>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s="1"/>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c r="R1096" i="5"/>
  <c r="G1096" i="5"/>
  <c r="I1096" i="5"/>
  <c r="H1096" i="5"/>
  <c r="F1096" i="5"/>
  <c r="J1096" i="5"/>
  <c r="E1096" i="5"/>
  <c r="X1096" i="5" s="1"/>
  <c r="R1097" i="5"/>
  <c r="I1097" i="5"/>
  <c r="J1097" i="5"/>
  <c r="H1097" i="5"/>
  <c r="G1097" i="5"/>
  <c r="F1097" i="5"/>
  <c r="E1097" i="5"/>
  <c r="X1097" i="5"/>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c r="I1120" i="5"/>
  <c r="H1120" i="5"/>
  <c r="F1120" i="5"/>
  <c r="R1120" i="5"/>
  <c r="G1120" i="5"/>
  <c r="J1120" i="5"/>
  <c r="E1120" i="5"/>
  <c r="X1120" i="5" s="1"/>
  <c r="G1121" i="5"/>
  <c r="F1121" i="5"/>
  <c r="R1121" i="5"/>
  <c r="H1121" i="5"/>
  <c r="I1121" i="5"/>
  <c r="J1121" i="5"/>
  <c r="E1121" i="5"/>
  <c r="X1121" i="5"/>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c r="G1127" i="5"/>
  <c r="R1127" i="5"/>
  <c r="I1127" i="5"/>
  <c r="J1127" i="5"/>
  <c r="F1127" i="5"/>
  <c r="H1127" i="5"/>
  <c r="E1127" i="5"/>
  <c r="X1127" i="5" s="1"/>
  <c r="I1128" i="5"/>
  <c r="R1128" i="5"/>
  <c r="G1128" i="5"/>
  <c r="J1128" i="5"/>
  <c r="F1128" i="5"/>
  <c r="H1128" i="5"/>
  <c r="E1128" i="5"/>
  <c r="X1128" i="5"/>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s="1"/>
  <c r="R1138" i="5"/>
  <c r="I1138" i="5"/>
  <c r="J1138" i="5"/>
  <c r="G1138" i="5"/>
  <c r="H1138" i="5"/>
  <c r="F1138" i="5"/>
  <c r="E1138" i="5"/>
  <c r="X1138" i="5"/>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c r="G1143" i="5"/>
  <c r="R1143" i="5"/>
  <c r="F1143" i="5"/>
  <c r="H1143" i="5"/>
  <c r="I1143" i="5"/>
  <c r="J1143" i="5"/>
  <c r="E1143" i="5"/>
  <c r="X1143" i="5" s="1"/>
  <c r="V1144" i="5"/>
  <c r="F1145" i="5"/>
  <c r="R1145" i="5"/>
  <c r="J1145" i="5"/>
  <c r="G1145" i="5"/>
  <c r="H1145" i="5"/>
  <c r="I1145" i="5"/>
  <c r="E1145" i="5"/>
  <c r="X1145" i="5"/>
  <c r="R1146" i="5"/>
  <c r="I1146" i="5"/>
  <c r="G1146" i="5"/>
  <c r="J1146" i="5"/>
  <c r="H1146" i="5"/>
  <c r="F1146" i="5"/>
  <c r="E1146" i="5"/>
  <c r="X1146" i="5" s="1"/>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c r="G1165" i="5"/>
  <c r="I1165" i="5"/>
  <c r="J1165" i="5"/>
  <c r="R1165" i="5"/>
  <c r="F1165" i="5"/>
  <c r="H1165" i="5"/>
  <c r="E1165" i="5"/>
  <c r="X1165" i="5" s="1"/>
  <c r="G1166" i="5"/>
  <c r="F1166" i="5"/>
  <c r="R1166" i="5"/>
  <c r="J1166" i="5"/>
  <c r="I1166" i="5"/>
  <c r="H1166" i="5"/>
  <c r="E1166" i="5"/>
  <c r="X1166" i="5"/>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s="1"/>
  <c r="H1174" i="5"/>
  <c r="J1174" i="5"/>
  <c r="G1174" i="5"/>
  <c r="R1174" i="5"/>
  <c r="F1174" i="5"/>
  <c r="I1174" i="5"/>
  <c r="E1174" i="5"/>
  <c r="X1174" i="5"/>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s="1"/>
  <c r="G1197" i="5"/>
  <c r="I1197" i="5"/>
  <c r="F1197" i="5"/>
  <c r="H1197" i="5"/>
  <c r="R1197" i="5"/>
  <c r="J1197" i="5"/>
  <c r="E1197" i="5"/>
  <c r="X1197" i="5"/>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c r="H1226" i="5"/>
  <c r="G1226" i="5"/>
  <c r="F1226" i="5"/>
  <c r="J1226" i="5"/>
  <c r="R1226" i="5"/>
  <c r="I1226" i="5"/>
  <c r="E1226" i="5"/>
  <c r="X1226" i="5" s="1"/>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s="1"/>
  <c r="G1230" i="5"/>
  <c r="F1230" i="5"/>
  <c r="R1230" i="5"/>
  <c r="J1230" i="5"/>
  <c r="H1230" i="5"/>
  <c r="I1230" i="5"/>
  <c r="E1230" i="5"/>
  <c r="X1230" i="5"/>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s="1"/>
  <c r="H1238" i="5"/>
  <c r="R1238" i="5"/>
  <c r="J1238" i="5"/>
  <c r="I1238" i="5"/>
  <c r="F1238" i="5"/>
  <c r="G1238" i="5"/>
  <c r="E1238" i="5"/>
  <c r="X1238" i="5"/>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c r="G1252" i="5"/>
  <c r="F1252" i="5"/>
  <c r="H1252" i="5"/>
  <c r="I1252" i="5"/>
  <c r="J1252" i="5"/>
  <c r="R1252" i="5"/>
  <c r="E1252" i="5"/>
  <c r="X1252" i="5" s="1"/>
  <c r="F1253" i="5"/>
  <c r="R1253" i="5"/>
  <c r="J1253" i="5"/>
  <c r="I1253" i="5"/>
  <c r="G1253" i="5"/>
  <c r="H1253" i="5"/>
  <c r="E1253" i="5"/>
  <c r="X1253" i="5"/>
  <c r="J1254" i="5"/>
  <c r="I1254" i="5"/>
  <c r="H1254" i="5"/>
  <c r="R1254" i="5"/>
  <c r="G1254" i="5"/>
  <c r="F1254" i="5"/>
  <c r="E1254" i="5"/>
  <c r="X1254" i="5" s="1"/>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s="1"/>
  <c r="V1258" i="5"/>
  <c r="J1259" i="5"/>
  <c r="H1259" i="5"/>
  <c r="F1259" i="5"/>
  <c r="G1259" i="5"/>
  <c r="I1259" i="5"/>
  <c r="R1259" i="5"/>
  <c r="E1259" i="5"/>
  <c r="X1259" i="5"/>
  <c r="G1260" i="5"/>
  <c r="F1260" i="5"/>
  <c r="I1260" i="5"/>
  <c r="J1260" i="5"/>
  <c r="R1260" i="5"/>
  <c r="H1260" i="5"/>
  <c r="E1260" i="5"/>
  <c r="X1260" i="5" s="1"/>
  <c r="G1261" i="5"/>
  <c r="R1261" i="5"/>
  <c r="H1261" i="5"/>
  <c r="F1261" i="5"/>
  <c r="I1261" i="5"/>
  <c r="J1261" i="5"/>
  <c r="E1261" i="5"/>
  <c r="X1261" i="5"/>
  <c r="G1262" i="5"/>
  <c r="H1262" i="5"/>
  <c r="I1262" i="5"/>
  <c r="J1262" i="5"/>
  <c r="R1262" i="5"/>
  <c r="F1262" i="5"/>
  <c r="E1262" i="5"/>
  <c r="X1262" i="5" s="1"/>
  <c r="R1263" i="5"/>
  <c r="G1263" i="5"/>
  <c r="H1263" i="5"/>
  <c r="J1263" i="5"/>
  <c r="I1263" i="5"/>
  <c r="F1263" i="5"/>
  <c r="E1263" i="5"/>
  <c r="X1263" i="5"/>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s="1"/>
  <c r="G1293" i="5"/>
  <c r="R1293" i="5"/>
  <c r="H1293" i="5"/>
  <c r="I1293" i="5"/>
  <c r="F1293" i="5"/>
  <c r="J1293" i="5"/>
  <c r="E1293" i="5"/>
  <c r="X1293" i="5"/>
  <c r="G1294" i="5"/>
  <c r="H1294" i="5"/>
  <c r="I1294" i="5"/>
  <c r="J1294" i="5"/>
  <c r="R1294" i="5"/>
  <c r="F1294" i="5"/>
  <c r="E1294" i="5"/>
  <c r="X1294" i="5" s="1"/>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s="1"/>
  <c r="I1298" i="5"/>
  <c r="H1298" i="5"/>
  <c r="J1298" i="5"/>
  <c r="F1298" i="5"/>
  <c r="G1298" i="5"/>
  <c r="R1298" i="5"/>
  <c r="E1298" i="5"/>
  <c r="X1298" i="5"/>
  <c r="J1299" i="5"/>
  <c r="H1299" i="5"/>
  <c r="G1299" i="5"/>
  <c r="F1299" i="5"/>
  <c r="I1299" i="5"/>
  <c r="R1299" i="5"/>
  <c r="E1299" i="5"/>
  <c r="X1299" i="5" s="1"/>
  <c r="G1300" i="5"/>
  <c r="F1300" i="5"/>
  <c r="I1300" i="5"/>
  <c r="J1300" i="5"/>
  <c r="R1300" i="5"/>
  <c r="H1300" i="5"/>
  <c r="E1300" i="5"/>
  <c r="X1300" i="5"/>
  <c r="G1301" i="5"/>
  <c r="R1301" i="5"/>
  <c r="H1301" i="5"/>
  <c r="F1301" i="5"/>
  <c r="I1301" i="5"/>
  <c r="J1301" i="5"/>
  <c r="E1301" i="5"/>
  <c r="X1301" i="5" s="1"/>
  <c r="G1302" i="5"/>
  <c r="H1302" i="5"/>
  <c r="I1302" i="5"/>
  <c r="J1302" i="5"/>
  <c r="R1302" i="5"/>
  <c r="F1302" i="5"/>
  <c r="E1302" i="5"/>
  <c r="X1302" i="5"/>
  <c r="F1303" i="5"/>
  <c r="I1303" i="5"/>
  <c r="G1303" i="5"/>
  <c r="J1303" i="5"/>
  <c r="H1303" i="5"/>
  <c r="R1303" i="5"/>
  <c r="E1303" i="5"/>
  <c r="X1303" i="5" s="1"/>
  <c r="J1304" i="5"/>
  <c r="F1304" i="5"/>
  <c r="R1304" i="5"/>
  <c r="I1304" i="5"/>
  <c r="G1304" i="5"/>
  <c r="H1304" i="5"/>
  <c r="E1304" i="5"/>
  <c r="X1304" i="5"/>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s="1"/>
  <c r="G1310" i="5"/>
  <c r="H1310" i="5"/>
  <c r="I1310" i="5"/>
  <c r="J1310" i="5"/>
  <c r="R1310" i="5"/>
  <c r="F1310" i="5"/>
  <c r="E1310" i="5"/>
  <c r="X1310" i="5"/>
  <c r="F1311" i="5"/>
  <c r="H1311" i="5"/>
  <c r="J1311" i="5"/>
  <c r="G1311" i="5"/>
  <c r="I1311" i="5"/>
  <c r="R1311" i="5"/>
  <c r="E1311" i="5"/>
  <c r="X1311" i="5" s="1"/>
  <c r="G1312" i="5"/>
  <c r="F1312" i="5"/>
  <c r="I1312" i="5"/>
  <c r="J1312" i="5"/>
  <c r="R1312" i="5"/>
  <c r="H1312" i="5"/>
  <c r="E1312" i="5"/>
  <c r="X1312" i="5"/>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c r="F1404" i="5"/>
  <c r="J1404" i="5"/>
  <c r="G1404" i="5"/>
  <c r="R1404" i="5"/>
  <c r="I1404" i="5"/>
  <c r="H1404" i="5"/>
  <c r="E1404" i="5"/>
  <c r="X1404" i="5" s="1"/>
  <c r="F1405" i="5"/>
  <c r="J1405" i="5"/>
  <c r="I1405" i="5"/>
  <c r="R1405" i="5"/>
  <c r="H1405" i="5"/>
  <c r="G1405" i="5"/>
  <c r="E1405" i="5"/>
  <c r="X1405" i="5"/>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c r="F1421" i="5"/>
  <c r="G1421" i="5"/>
  <c r="J1421" i="5"/>
  <c r="R1421" i="5"/>
  <c r="I1421" i="5"/>
  <c r="H1421" i="5"/>
  <c r="E1421" i="5"/>
  <c r="X1421" i="5" s="1"/>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c r="G1760" i="5"/>
  <c r="F1760" i="5"/>
  <c r="R1760" i="5"/>
  <c r="H1760" i="5"/>
  <c r="I1760" i="5"/>
  <c r="J1760" i="5"/>
  <c r="E1760" i="5"/>
  <c r="X1760" i="5" s="1"/>
  <c r="F1761" i="5"/>
  <c r="G1761" i="5"/>
  <c r="J1761" i="5"/>
  <c r="H1761" i="5"/>
  <c r="I1761" i="5"/>
  <c r="R1761" i="5"/>
  <c r="E1761" i="5"/>
  <c r="X1761" i="5"/>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c r="R1897" i="5"/>
  <c r="J1897" i="5"/>
  <c r="G1897" i="5"/>
  <c r="H1897" i="5"/>
  <c r="F1897" i="5"/>
  <c r="I1897" i="5"/>
  <c r="E1897" i="5"/>
  <c r="X1897" i="5" s="1"/>
  <c r="G1898" i="5"/>
  <c r="F1898" i="5"/>
  <c r="I1898" i="5"/>
  <c r="H1898" i="5"/>
  <c r="J1898" i="5"/>
  <c r="R1898" i="5"/>
  <c r="E1898" i="5"/>
  <c r="X1898" i="5"/>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c r="H2171" i="5"/>
  <c r="F2171" i="5"/>
  <c r="I2171" i="5"/>
  <c r="G2171" i="5"/>
  <c r="J2171" i="5"/>
  <c r="R2171" i="5"/>
  <c r="E2171" i="5"/>
  <c r="X2171" i="5" s="1"/>
  <c r="I2172" i="5"/>
  <c r="F2172" i="5"/>
  <c r="R2172" i="5"/>
  <c r="H2172" i="5"/>
  <c r="G2172" i="5"/>
  <c r="J2172" i="5"/>
  <c r="E2172" i="5"/>
  <c r="X2172" i="5"/>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c r="I586" i="5"/>
  <c r="J586" i="5"/>
  <c r="F586" i="5"/>
  <c r="R586" i="5"/>
  <c r="E586" i="5"/>
  <c r="X586" i="5"/>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c r="E664" i="5"/>
  <c r="X664" i="5" s="1"/>
  <c r="J664" i="5"/>
  <c r="F666" i="5"/>
  <c r="J666" i="5"/>
  <c r="I666" i="5"/>
  <c r="R666" i="5"/>
  <c r="E666" i="5"/>
  <c r="X666" i="5" s="1"/>
  <c r="H666" i="5"/>
  <c r="R668" i="5"/>
  <c r="E668" i="5"/>
  <c r="X668" i="5" s="1"/>
  <c r="H668" i="5"/>
  <c r="I668" i="5"/>
  <c r="J668" i="5"/>
  <c r="F668" i="5"/>
  <c r="H672" i="5"/>
  <c r="E672" i="5"/>
  <c r="X672" i="5"/>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c r="H681" i="5"/>
  <c r="I682" i="5"/>
  <c r="H682" i="5"/>
  <c r="E682" i="5"/>
  <c r="X682" i="5" s="1"/>
  <c r="F682" i="5"/>
  <c r="J682" i="5"/>
  <c r="R682" i="5"/>
  <c r="J683" i="5"/>
  <c r="F683" i="5"/>
  <c r="R683" i="5"/>
  <c r="I683" i="5"/>
  <c r="H683" i="5"/>
  <c r="E683" i="5"/>
  <c r="X683" i="5"/>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c r="R860" i="5"/>
  <c r="I860" i="5"/>
  <c r="H860" i="5"/>
  <c r="J860" i="5"/>
  <c r="F860" i="5"/>
  <c r="J861" i="5"/>
  <c r="H861" i="5"/>
  <c r="E861" i="5"/>
  <c r="X861" i="5" s="1"/>
  <c r="I861" i="5"/>
  <c r="R861" i="5"/>
  <c r="F861" i="5"/>
  <c r="H862" i="5"/>
  <c r="E862" i="5"/>
  <c r="X862" i="5" s="1"/>
  <c r="J862" i="5"/>
  <c r="R862" i="5"/>
  <c r="I862" i="5"/>
  <c r="F862" i="5"/>
  <c r="F864" i="5"/>
  <c r="H864" i="5"/>
  <c r="E864" i="5"/>
  <c r="X864" i="5"/>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A16" i="6"/>
  <c r="B57" i="4"/>
  <c r="A40" i="6" s="1"/>
  <c r="A25" i="6"/>
  <c r="B63" i="4"/>
  <c r="A45" i="6" s="1"/>
  <c r="B69" i="4"/>
  <c r="A50" i="6" s="1"/>
  <c r="B51" i="4"/>
  <c r="A35" i="6" s="1"/>
  <c r="B56" i="4"/>
  <c r="A39" i="6" s="1"/>
  <c r="B50" i="4"/>
  <c r="A34" i="6" s="1"/>
  <c r="B62" i="4"/>
  <c r="A44" i="6" s="1"/>
  <c r="B68" i="4"/>
  <c r="A49" i="6" s="1"/>
  <c r="A24" i="6"/>
  <c r="A17" i="6"/>
  <c r="B35" i="4"/>
  <c r="A22" i="6" s="1"/>
  <c r="D31" i="4"/>
  <c r="D55" i="4"/>
  <c r="D67" i="4"/>
  <c r="D49" i="4"/>
  <c r="D61" i="4"/>
  <c r="D37" i="4"/>
  <c r="D74" i="4"/>
  <c r="D43" i="4"/>
  <c r="E209" i="5"/>
  <c r="X209" i="5" s="1"/>
  <c r="J209" i="5"/>
  <c r="R209" i="5"/>
  <c r="F209" i="5"/>
  <c r="H209" i="5"/>
  <c r="I209" i="5"/>
  <c r="G1040" i="5"/>
  <c r="J1040" i="5"/>
  <c r="I1040" i="5"/>
  <c r="R1040" i="5"/>
  <c r="F1040" i="5"/>
  <c r="H1040" i="5"/>
  <c r="E1040" i="5"/>
  <c r="G1068" i="5"/>
  <c r="I1068" i="5"/>
  <c r="J1068" i="5"/>
  <c r="R1068" i="5"/>
  <c r="F1068" i="5"/>
  <c r="H1068" i="5"/>
  <c r="E1068" i="5"/>
  <c r="X1068" i="5" s="1"/>
  <c r="G1104" i="5"/>
  <c r="J1104" i="5"/>
  <c r="I1104" i="5"/>
  <c r="R1104" i="5"/>
  <c r="F1104" i="5"/>
  <c r="H1104" i="5"/>
  <c r="E1104" i="5"/>
  <c r="X1104" i="5"/>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X1040" i="5"/>
  <c r="C17" i="6" l="1"/>
  <c r="C27" i="6"/>
  <c r="C22" i="6"/>
  <c r="C37" i="6"/>
  <c r="C32" i="6"/>
  <c r="D52" i="6"/>
  <c r="C52" i="6"/>
  <c r="C42" i="6"/>
  <c r="D42" i="6"/>
  <c r="C47" i="6"/>
  <c r="D47" i="6"/>
  <c r="C16" i="6"/>
  <c r="C36" i="6"/>
  <c r="C46" i="6"/>
  <c r="C21" i="6"/>
  <c r="C41" i="6"/>
  <c r="C26" i="6"/>
  <c r="C51" i="6"/>
  <c r="D31" i="6"/>
  <c r="C31" i="6"/>
  <c r="C15" i="6"/>
  <c r="C20" i="6"/>
  <c r="F54" i="6"/>
  <c r="F40" i="6"/>
  <c r="H40" i="6" s="1"/>
  <c r="F35" i="6"/>
  <c r="H35" i="6" s="1"/>
  <c r="H25" i="6"/>
  <c r="F30" i="6"/>
  <c r="H30" i="6" s="1"/>
  <c r="F50" i="6"/>
  <c r="H50" i="6" s="1"/>
  <c r="F66" i="6"/>
  <c r="F45" i="6"/>
  <c r="H45" i="6" s="1"/>
  <c r="C39" i="6"/>
  <c r="C34" i="6"/>
  <c r="C24" i="6"/>
  <c r="C44" i="6"/>
  <c r="C19" i="6"/>
  <c r="C29" i="6"/>
  <c r="C49" i="6"/>
  <c r="D14" i="6"/>
  <c r="C14" i="6"/>
  <c r="K65" i="6"/>
  <c r="B77" i="4"/>
  <c r="A55" i="6" s="1"/>
  <c r="B43" i="4"/>
  <c r="A28" i="6" s="1"/>
  <c r="B89" i="4"/>
  <c r="A63" i="6" s="1"/>
  <c r="B79" i="4"/>
  <c r="A57" i="6" s="1"/>
  <c r="B85" i="4"/>
  <c r="A60" i="6" s="1"/>
  <c r="B49" i="4"/>
  <c r="A33" i="6" s="1"/>
  <c r="B81" i="4"/>
  <c r="A58" i="6" s="1"/>
  <c r="B61" i="4"/>
  <c r="A43" i="6" s="1"/>
  <c r="B37" i="4"/>
  <c r="A23" i="6" s="1"/>
  <c r="B75" i="4"/>
  <c r="A54" i="6" s="1"/>
  <c r="B83" i="4"/>
  <c r="A59" i="6" s="1"/>
  <c r="B31" i="4"/>
  <c r="A18" i="6" s="1"/>
  <c r="B55" i="4"/>
  <c r="A38" i="6" s="1"/>
  <c r="B67" i="4"/>
  <c r="A48" i="6" s="1"/>
  <c r="B87" i="4"/>
  <c r="A62" i="6" s="1"/>
  <c r="D12" i="6"/>
  <c r="C12" i="6"/>
  <c r="C11" i="6"/>
  <c r="C10" i="6"/>
  <c r="D10" i="6"/>
  <c r="D9" i="6"/>
  <c r="C9" i="6"/>
  <c r="C8" i="6"/>
  <c r="D8" i="6"/>
  <c r="C7" i="6"/>
  <c r="D7" i="6"/>
  <c r="D6" i="6"/>
  <c r="C6" i="6"/>
  <c r="C5" i="6"/>
  <c r="D5" i="6"/>
  <c r="C4" i="6"/>
  <c r="C7" i="5"/>
  <c r="C8" i="5"/>
  <c r="C5" i="5"/>
  <c r="B5" i="5"/>
  <c r="C6" i="5"/>
  <c r="B6" i="5"/>
  <c r="B7" i="5"/>
  <c r="B8" i="5"/>
  <c r="H64" i="6"/>
  <c r="B64" i="6"/>
  <c r="B32" i="4"/>
  <c r="A19" i="6" s="1"/>
  <c r="A14" i="6"/>
  <c r="B64" i="4"/>
  <c r="A46" i="6" s="1"/>
  <c r="B58" i="4"/>
  <c r="A41" i="6" s="1"/>
  <c r="B52" i="4"/>
  <c r="A36" i="6" s="1"/>
  <c r="A26" i="6"/>
  <c r="B70" i="4"/>
  <c r="A51" i="6" s="1"/>
  <c r="G43" i="4"/>
  <c r="G49" i="4"/>
  <c r="G61" i="4"/>
  <c r="G31" i="4"/>
  <c r="G55" i="4"/>
  <c r="G37" i="4"/>
  <c r="G67" i="4"/>
  <c r="G74" i="4"/>
  <c r="F55" i="6" l="1"/>
  <c r="F59" i="6"/>
  <c r="H59" i="6" s="1"/>
  <c r="F63" i="6"/>
  <c r="H63" i="6" s="1"/>
  <c r="F60" i="6"/>
  <c r="H60" i="6" s="1"/>
  <c r="F58" i="6"/>
  <c r="H58" i="6" s="1"/>
  <c r="F62" i="6"/>
  <c r="H62" i="6" s="1"/>
  <c r="H54" i="6"/>
  <c r="F57" i="6"/>
  <c r="H57" i="6" s="1"/>
  <c r="C40" i="6"/>
  <c r="D40" i="6"/>
  <c r="C35" i="6"/>
  <c r="D35" i="6"/>
  <c r="C25" i="6"/>
  <c r="D25" i="6"/>
  <c r="C30" i="6"/>
  <c r="D30" i="6"/>
  <c r="C50" i="6"/>
  <c r="D50" i="6"/>
  <c r="C45" i="6"/>
  <c r="D45" i="6"/>
  <c r="AB5" i="5"/>
  <c r="V6" i="5"/>
  <c r="F69" i="6"/>
  <c r="C69" i="6" s="1"/>
  <c r="V5" i="5"/>
  <c r="G67" i="6"/>
  <c r="H67" i="6" s="1"/>
  <c r="AB6" i="5"/>
  <c r="V7" i="5"/>
  <c r="AB7" i="5"/>
  <c r="V8" i="5"/>
  <c r="AB8" i="5"/>
  <c r="D64" i="6"/>
  <c r="C64" i="6"/>
  <c r="G68" i="6" l="1"/>
  <c r="H68" i="6" s="1"/>
  <c r="G66" i="6"/>
  <c r="H66" i="6" s="1"/>
  <c r="G65" i="6"/>
  <c r="H65" i="6" s="1"/>
  <c r="H55" i="6"/>
  <c r="F56" i="6"/>
  <c r="H56" i="6" s="1"/>
  <c r="C59" i="6"/>
  <c r="D59" i="6"/>
  <c r="C63" i="6"/>
  <c r="D63" i="6"/>
  <c r="C60" i="6"/>
  <c r="D60" i="6"/>
  <c r="C58" i="6"/>
  <c r="D58" i="6"/>
  <c r="C62" i="6"/>
  <c r="D62" i="6"/>
  <c r="C54" i="6"/>
  <c r="D54" i="6"/>
  <c r="C57" i="6"/>
  <c r="D57" i="6"/>
  <c r="G6" i="5"/>
  <c r="E6" i="5"/>
  <c r="J6" i="5"/>
  <c r="H6" i="5"/>
  <c r="I6" i="5"/>
  <c r="F6" i="5"/>
  <c r="R6" i="5"/>
  <c r="G5" i="5"/>
  <c r="J5" i="5"/>
  <c r="F5" i="5"/>
  <c r="E5" i="5"/>
  <c r="I5" i="5"/>
  <c r="H5" i="5"/>
  <c r="R5" i="5"/>
  <c r="C67" i="6"/>
  <c r="D67" i="6"/>
  <c r="G7" i="5"/>
  <c r="R7" i="5"/>
  <c r="F7" i="5"/>
  <c r="J7" i="5"/>
  <c r="H7" i="5"/>
  <c r="E7" i="5"/>
  <c r="I7" i="5"/>
  <c r="R8" i="5"/>
  <c r="J8" i="5"/>
  <c r="I8" i="5"/>
  <c r="G8" i="5"/>
  <c r="H8" i="5"/>
  <c r="F8" i="5"/>
  <c r="E8" i="5"/>
  <c r="C68" i="6" l="1"/>
  <c r="D68" i="6"/>
  <c r="D66" i="6"/>
  <c r="C66" i="6"/>
  <c r="C65" i="6"/>
  <c r="D65" i="6"/>
  <c r="C55" i="6"/>
  <c r="D55" i="6"/>
  <c r="C56" i="6"/>
  <c r="D56" i="6"/>
  <c r="S6" i="5"/>
  <c r="T6" i="5" s="1"/>
  <c r="X6" i="5"/>
  <c r="X5" i="5"/>
  <c r="S5" i="5"/>
  <c r="T5" i="5" s="1"/>
  <c r="S7" i="5"/>
  <c r="T7" i="5" s="1"/>
  <c r="G69" i="6" a="1"/>
  <c r="G69" i="6" s="1"/>
  <c r="H69" i="6" s="1"/>
  <c r="H70" i="6" s="1"/>
  <c r="D2" i="6" s="1"/>
  <c r="X7" i="5"/>
  <c r="S8" i="5"/>
  <c r="T8" i="5" s="1"/>
  <c r="X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<sst xmlns="http://schemas.openxmlformats.org/spreadsheetml/2006/main" count="22548" uniqueCount="15893">
  <si>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</si>
  <si>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</si>
  <si>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</si>
  <si>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</si>
  <si>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</si>
  <si>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</si>
  <si>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</si>
  <si>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</si>
  <si>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</si>
  <si>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</si>
  <si>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</si>
  <si>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</si>
  <si>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</si>
  <si>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</si>
  <si>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</si>
  <si>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</si>
  <si>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</si>
  <si>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</si>
  <si>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</si>
  <si>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</si>
  <si>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</si>
  <si>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</si>
  <si>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</si>
  <si>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</si>
  <si>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</si>
  <si>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</si>
  <si>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</si>
  <si>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</si>
  <si>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</si>
  <si>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</si>
  <si>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</si>
  <si>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</si>
  <si>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</si>
  <si>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</si>
  <si>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</si>
  <si>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</si>
  <si>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</si>
  <si>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</si>
  <si>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</si>
  <si>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</si>
  <si>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</si>
  <si>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</si>
  <si>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</si>
  <si>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</si>
  <si>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</si>
  <si>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</si>
  <si>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</si>
  <si>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</si>
  <si>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</si>
  <si>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</si>
  <si>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</si>
  <si>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</si>
  <si>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</si>
  <si>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</si>
  <si>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</si>
  <si>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</si>
  <si>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</si>
  <si>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</si>
  <si>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</si>
  <si>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</si>
  <si>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</si>
  <si>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</si>
  <si>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</si>
  <si>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</si>
  <si>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</si>
  <si>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</si>
  <si>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</si>
  <si>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</si>
  <si>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</si>
  <si>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</si>
  <si>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</si>
  <si>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</si>
  <si>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</si>
  <si>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</si>
  <si>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</si>
  <si>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</si>
  <si>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</si>
  <si>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</si>
  <si>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</si>
  <si>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</si>
  <si>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</si>
  <si>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</si>
  <si>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</si>
  <si>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</si>
  <si>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</si>
  <si>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</si>
  <si>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</si>
  <si>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</si>
  <si>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</si>
  <si>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</si>
  <si>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</si>
  <si>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</si>
  <si>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</si>
  <si>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</si>
  <si>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</si>
  <si>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</si>
  <si>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</si>
  <si>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</si>
  <si>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</si>
  <si>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</si>
  <si>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</si>
  <si>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</si>
  <si>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</si>
  <si>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</si>
  <si>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</si>
  <si>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</si>
  <si>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</si>
  <si>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</si>
  <si>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</si>
  <si>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</si>
  <si>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</si>
  <si>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</si>
  <si>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</si>
  <si>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</si>
  <si>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</si>
  <si>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</si>
  <si>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</si>
  <si>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</si>
  <si>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</si>
  <si>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</si>
  <si>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</si>
  <si>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</si>
  <si>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</si>
  <si>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</si>
  <si>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</si>
  <si>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</si>
  <si>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</si>
  <si>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</si>
  <si>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</si>
  <si>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</si>
  <si>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</si>
  <si>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</si>
  <si>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</si>
  <si>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</si>
  <si>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</si>
  <si>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</si>
  <si>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</si>
  <si>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</si>
  <si>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</si>
  <si>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</si>
  <si>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</si>
  <si>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</si>
  <si>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</si>
  <si>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</si>
  <si>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</si>
  <si>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</si>
  <si>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</si>
  <si>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</si>
  <si>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</si>
  <si>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</si>
  <si>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</si>
  <si>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</si>
  <si>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</si>
  <si>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</si>
  <si>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</si>
  <si>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</si>
  <si>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</si>
  <si>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</si>
  <si>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</si>
  <si>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</si>
  <si>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</si>
  <si>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</si>
  <si>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</si>
  <si>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</si>
  <si>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</si>
  <si>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</si>
  <si>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</si>
  <si>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</si>
  <si>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</si>
  <si>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</si>
  <si>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</si>
  <si>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</si>
  <si>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</si>
  <si>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</si>
  <si>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</si>
  <si>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</si>
  <si>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</si>
  <si>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</si>
  <si>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</si>
  <si>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</si>
  <si>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</si>
  <si>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</si>
  <si>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</si>
  <si>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</si>
  <si>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</si>
  <si>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</si>
  <si>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</si>
  <si>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</si>
  <si>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</si>
  <si>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</si>
  <si>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</si>
  <si>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</si>
  <si>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</si>
  <si>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</si>
  <si>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</si>
  <si>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</si>
  <si>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</si>
  <si>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</si>
  <si>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</si>
  <si>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</si>
  <si>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</si>
  <si>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</si>
  <si>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</si>
  <si>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</si>
  <si>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</si>
  <si>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</si>
  <si>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</si>
  <si>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</si>
  <si>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</si>
  <si>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</si>
  <si>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</si>
  <si>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</si>
  <si>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</si>
  <si>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</si>
  <si>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</si>
  <si>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</si>
  <si>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</si>
  <si>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</si>
  <si>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</si>
  <si>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</si>
  <si>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</si>
  <si>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</si>
  <si>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</si>
  <si>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</si>
  <si>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</si>
  <si>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</si>
  <si>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</si>
  <si>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</si>
  <si>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</si>
  <si>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</si>
  <si>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</si>
  <si>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</si>
  <si>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</si>
  <si>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</si>
  <si>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</si>
  <si>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</si>
  <si>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</si>
  <si>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</si>
  <si>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</si>
  <si>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</si>
  <si>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</si>
  <si>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</si>
  <si>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</si>
  <si>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</si>
  <si>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</si>
  <si>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</si>
  <si>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</si>
  <si>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</si>
  <si>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</si>
  <si>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</si>
  <si>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</si>
  <si>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</si>
  <si>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</si>
  <si>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</si>
  <si>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</si>
  <si>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</si>
  <si>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</si>
  <si>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</si>
  <si>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</si>
  <si>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</si>
  <si>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</si>
  <si>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</si>
  <si>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</si>
  <si>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</si>
  <si>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</si>
  <si>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</si>
  <si>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</si>
  <si>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</si>
  <si>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</si>
  <si>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</si>
  <si>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</si>
  <si>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</si>
  <si>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</si>
  <si>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</si>
  <si>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</si>
  <si>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</si>
  <si>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</si>
  <si>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</si>
  <si>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</si>
  <si>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</si>
  <si>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</si>
  <si>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</si>
  <si>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</si>
  <si>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</si>
  <si>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</si>
  <si>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</si>
  <si>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</si>
  <si>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</si>
  <si>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</si>
  <si>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</si>
  <si>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</si>
  <si>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</si>
  <si>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</si>
  <si>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</si>
  <si>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</si>
  <si>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</si>
  <si>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</si>
  <si>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</si>
  <si>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</si>
  <si>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</si>
  <si>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</si>
  <si>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</si>
  <si>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</si>
  <si>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</si>
  <si>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</si>
  <si>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</si>
  <si>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</si>
  <si>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</si>
  <si>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</si>
  <si>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</si>
  <si>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</si>
  <si>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</si>
  <si>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</si>
  <si>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</si>
  <si>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</si>
  <si>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</si>
  <si>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</si>
  <si>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</si>
  <si>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</si>
  <si>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</si>
  <si>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</si>
  <si>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</si>
  <si>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</si>
  <si>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</si>
  <si>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</si>
  <si>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</si>
  <si>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</si>
  <si>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</si>
  <si>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</si>
  <si>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</si>
  <si>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</si>
  <si>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</si>
  <si>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</si>
  <si>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</si>
  <si>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</si>
  <si>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</si>
  <si>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</si>
  <si>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</si>
  <si>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</si>
  <si>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</si>
  <si>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</si>
  <si>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</si>
  <si>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</si>
  <si>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</si>
  <si>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</si>
  <si>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</si>
  <si>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</si>
  <si>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</si>
  <si>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</si>
  <si>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</si>
  <si>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</si>
  <si>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</si>
  <si>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</si>
  <si>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</si>
  <si>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</si>
  <si>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</si>
  <si>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</si>
  <si>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</si>
  <si>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</si>
  <si>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</si>
  <si>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</si>
  <si>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</si>
  <si>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</si>
  <si>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</si>
  <si>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</si>
  <si>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</si>
  <si>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</si>
  <si>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</si>
  <si>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</si>
  <si>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</si>
  <si>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</si>
  <si>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</si>
  <si>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</si>
  <si>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</si>
  <si>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</si>
  <si>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</si>
  <si>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</si>
  <si>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</si>
  <si>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</si>
  <si>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</si>
  <si>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</si>
  <si>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</si>
  <si>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</si>
  <si>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</si>
  <si>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</si>
  <si>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</si>
  <si>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</si>
  <si>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</si>
  <si>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</si>
  <si>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</si>
  <si>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</si>
  <si>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</si>
  <si>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</si>
  <si>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</si>
  <si>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</si>
  <si>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</si>
  <si>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</si>
  <si>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</si>
  <si>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</si>
  <si>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</si>
  <si>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</si>
  <si>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</si>
  <si>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</si>
  <si>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</si>
  <si>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</si>
  <si>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</si>
  <si>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</si>
  <si>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</si>
  <si>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</si>
  <si>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</si>
  <si>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</si>
  <si>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</si>
  <si>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</si>
  <si>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</si>
  <si>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</si>
  <si>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</si>
  <si>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</si>
  <si>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</si>
  <si>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</si>
  <si>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</si>
  <si>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</si>
  <si>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</si>
  <si>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</si>
  <si>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</si>
  <si>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</si>
  <si>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</si>
  <si>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</si>
  <si>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</si>
  <si>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</si>
  <si>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</si>
  <si>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</si>
  <si>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</si>
  <si>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</si>
  <si>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</si>
  <si>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</si>
  <si>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</si>
  <si>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</si>
  <si>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</si>
  <si>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</si>
  <si>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</si>
  <si>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</si>
  <si>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</si>
  <si>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</si>
  <si>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</si>
  <si>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</si>
  <si>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</si>
  <si>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</si>
  <si>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</si>
  <si>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</si>
  <si>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</si>
  <si>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</si>
  <si>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</si>
  <si>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</si>
  <si>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</si>
  <si>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</si>
  <si>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</si>
  <si>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</si>
  <si>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</si>
  <si>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</si>
  <si>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</si>
  <si>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</si>
  <si>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</si>
  <si>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</si>
  <si>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</si>
  <si>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</si>
  <si>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</si>
  <si>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</si>
  <si>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</si>
  <si>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</si>
  <si>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</si>
  <si>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</si>
  <si>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</si>
  <si>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</si>
  <si>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</si>
  <si>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</si>
  <si>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</si>
  <si>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</si>
  <si>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</si>
  <si>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</si>
  <si>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</si>
  <si>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</si>
  <si>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</si>
  <si>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</si>
  <si>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</si>
  <si>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</si>
  <si>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</si>
  <si>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</si>
  <si>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</si>
  <si>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</si>
  <si>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</si>
  <si>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</si>
  <si>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</si>
  <si>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</si>
  <si>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</si>
  <si>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</si>
  <si>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</si>
  <si>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</si>
  <si>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</si>
  <si>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</si>
  <si>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</si>
  <si>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</si>
  <si>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</si>
  <si>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</si>
  <si>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</si>
  <si>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</si>
  <si>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</si>
  <si>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</si>
  <si>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</si>
  <si>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</si>
  <si>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</si>
  <si>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</si>
  <si>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</si>
  <si>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</si>
  <si>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</si>
  <si>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</si>
  <si>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</si>
  <si>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</si>
  <si>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</si>
  <si>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</si>
  <si>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</si>
  <si>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</si>
  <si>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</si>
  <si>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</si>
  <si>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</si>
  <si>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</si>
  <si>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</si>
  <si>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</si>
  <si>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</si>
  <si>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</si>
  <si>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</si>
  <si>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</si>
  <si>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</si>
  <si>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</si>
  <si>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</si>
  <si>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</si>
  <si>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</si>
  <si>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</si>
  <si>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</si>
  <si>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</si>
  <si>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</si>
  <si>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</si>
  <si>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</si>
  <si>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</si>
  <si>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</si>
  <si>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</si>
  <si>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</si>
  <si>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</si>
  <si>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</si>
  <si>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</si>
  <si>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</si>
  <si>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</si>
  <si>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</si>
  <si>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</si>
  <si>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</si>
  <si>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</si>
  <si>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</si>
  <si>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</si>
  <si>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</si>
  <si>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</si>
  <si>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</si>
  <si>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</si>
  <si>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</si>
  <si>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</si>
  <si>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</si>
  <si>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</si>
  <si>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</si>
  <si>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</si>
  <si>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</si>
  <si>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</si>
  <si>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</si>
  <si>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</si>
  <si>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</si>
  <si>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</si>
  <si>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</si>
  <si>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</si>
  <si>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</si>
  <si>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</si>
  <si>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</si>
  <si>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</si>
  <si>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</si>
  <si>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</si>
  <si>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</si>
  <si>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</si>
  <si>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</si>
  <si>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</si>
  <si>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</si>
  <si>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</si>
  <si>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</si>
  <si>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</si>
  <si>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</si>
  <si>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</si>
  <si>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</si>
  <si>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</si>
  <si>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</si>
  <si>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</si>
  <si>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</si>
  <si>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</si>
  <si>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</si>
  <si>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</si>
  <si>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</si>
  <si>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</si>
  <si>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</si>
  <si>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</si>
  <si>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</si>
  <si>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</si>
  <si>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</si>
  <si>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</si>
  <si>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</si>
  <si>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</si>
  <si>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</si>
  <si>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</si>
  <si>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</si>
  <si>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</si>
  <si>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</si>
  <si>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</si>
  <si>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</si>
  <si>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</si>
  <si>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</si>
  <si>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</si>
  <si>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</si>
  <si>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</si>
  <si>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</si>
  <si>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</si>
  <si>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</si>
  <si>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</si>
  <si>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</si>
  <si>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</si>
  <si>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</si>
  <si>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</si>
  <si>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</si>
  <si>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</si>
  <si>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</si>
  <si>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</si>
  <si>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</si>
  <si>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</si>
  <si>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</si>
  <si>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</si>
  <si>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</si>
  <si>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</si>
  <si>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</si>
  <si>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</si>
  <si>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</si>
  <si>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</si>
  <si>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</si>
  <si>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</si>
  <si>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</si>
  <si>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</si>
  <si>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</si>
  <si>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</si>
  <si>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</si>
  <si>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</si>
  <si>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</si>
  <si>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</si>
  <si>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</si>
  <si>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</si>
  <si>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</si>
  <si>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</si>
  <si>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</si>
  <si>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</si>
  <si>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</si>
  <si>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</si>
  <si>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</si>
  <si>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</si>
  <si>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</si>
  <si>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</si>
  <si>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</si>
  <si>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</si>
  <si>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</si>
  <si>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</si>
  <si>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</si>
  <si>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</si>
  <si>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</si>
  <si>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</si>
  <si>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</si>
  <si>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</si>
  <si>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</si>
  <si>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</si>
  <si>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</si>
  <si>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</si>
  <si>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</si>
  <si>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</si>
  <si>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</si>
  <si>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</si>
  <si>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</si>
  <si>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</si>
  <si>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</si>
  <si>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</si>
  <si>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</si>
  <si>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</si>
  <si>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</si>
  <si>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</si>
  <si>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</si>
  <si>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</si>
  <si>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</si>
  <si>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</si>
  <si>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</si>
  <si>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</si>
  <si>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</si>
  <si>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</si>
  <si>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</si>
  <si>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</si>
  <si>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</si>
  <si>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</si>
  <si>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</si>
  <si>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</si>
  <si>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</si>
  <si>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</si>
  <si>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</si>
  <si>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</si>
  <si>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</si>
  <si>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</si>
  <si>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</si>
  <si>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</si>
  <si>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</si>
  <si>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</si>
  <si>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</si>
  <si>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</si>
  <si>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</si>
  <si>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</si>
  <si>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</si>
  <si>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</si>
  <si>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</si>
  <si>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</si>
  <si>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</si>
  <si>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</si>
  <si>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</si>
  <si>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</si>
  <si>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</si>
  <si>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</si>
  <si>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</si>
  <si>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</si>
  <si>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</si>
  <si>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</si>
  <si>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</si>
  <si>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</si>
  <si>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</si>
  <si>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</si>
  <si>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</si>
  <si>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</si>
  <si>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</si>
  <si>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</si>
  <si>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</si>
  <si>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</si>
  <si>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</si>
  <si>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</si>
  <si>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</si>
  <si>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</si>
  <si>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</si>
  <si>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</si>
  <si>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</si>
  <si>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</si>
  <si>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</si>
  <si>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</si>
  <si>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</si>
  <si>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</si>
  <si>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</si>
  <si>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</si>
  <si>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</si>
  <si>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</si>
  <si>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</si>
  <si>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</si>
  <si>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</si>
  <si>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</si>
  <si>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</si>
  <si>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</si>
  <si>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</si>
  <si>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</si>
  <si>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</si>
  <si>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</si>
  <si>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</si>
  <si>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</si>
  <si>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</si>
  <si>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</si>
  <si>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</si>
  <si>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</si>
  <si>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</si>
  <si>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</si>
  <si>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</si>
  <si>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</si>
  <si>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</si>
  <si>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</si>
  <si>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</si>
  <si>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</si>
  <si>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</si>
  <si>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</si>
  <si>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</si>
  <si>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</si>
  <si>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</si>
  <si>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</si>
  <si>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</si>
  <si>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</si>
  <si>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</si>
  <si>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</si>
  <si>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</si>
  <si>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</si>
  <si>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</si>
  <si>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</si>
  <si>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</si>
  <si>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</si>
  <si>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</si>
  <si>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</si>
  <si>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</si>
  <si>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</si>
  <si>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</si>
  <si>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</si>
  <si>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</si>
  <si>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</si>
  <si>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</si>
  <si>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</si>
  <si>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</si>
  <si>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</si>
  <si>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</si>
  <si>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</si>
  <si>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</si>
  <si>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</si>
  <si>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</si>
  <si>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</si>
  <si>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</si>
  <si>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</si>
  <si>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</si>
  <si>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</si>
  <si>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</si>
  <si>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</si>
  <si>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</si>
  <si>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</si>
  <si>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</si>
  <si>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</si>
  <si>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</si>
  <si>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</si>
  <si>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</si>
  <si>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</si>
  <si>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</si>
  <si>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</si>
  <si>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</si>
  <si>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</si>
  <si>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</si>
  <si>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</si>
  <si>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</si>
  <si>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</si>
  <si>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</si>
  <si>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</si>
  <si>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</si>
  <si>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</si>
  <si>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</si>
  <si>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</si>
  <si>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</si>
  <si>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</si>
  <si>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</si>
  <si>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</si>
  <si>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</si>
  <si>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</si>
  <si>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</si>
  <si>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</si>
  <si>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</si>
  <si>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</si>
  <si>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</si>
  <si>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</si>
  <si>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</si>
  <si>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</si>
  <si>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</si>
  <si>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</si>
  <si>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</si>
  <si>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</si>
  <si>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</si>
  <si>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</si>
  <si>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</si>
  <si>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</si>
  <si>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</si>
  <si>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</si>
  <si>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</si>
  <si>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</si>
  <si>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</si>
  <si>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</si>
  <si>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</si>
  <si>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</si>
  <si>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</si>
  <si>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</si>
  <si>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</si>
  <si>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</si>
  <si>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</si>
  <si>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</si>
  <si>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</si>
  <si>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</si>
  <si>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</si>
  <si>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</si>
  <si>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</si>
  <si>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</si>
  <si>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</si>
  <si>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</si>
  <si>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</si>
  <si>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</si>
  <si>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</si>
  <si>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</si>
  <si>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</si>
  <si>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</si>
  <si>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</si>
  <si>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</si>
  <si>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</si>
  <si>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</si>
  <si>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</si>
  <si>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</si>
  <si>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</si>
  <si>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</si>
  <si>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</si>
  <si>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</si>
  <si>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</si>
  <si>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</si>
  <si>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</si>
  <si>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</si>
  <si>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</si>
  <si>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</si>
  <si>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</si>
  <si>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</si>
  <si>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</si>
  <si>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</si>
  <si>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</si>
  <si>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</si>
  <si>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</si>
  <si>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</si>
  <si>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</si>
  <si>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</si>
  <si>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</si>
  <si>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</si>
  <si>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</si>
  <si>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</si>
  <si>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</si>
  <si>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</si>
  <si>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</si>
  <si>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</si>
  <si>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</si>
  <si>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</si>
  <si>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</si>
  <si>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</si>
  <si>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</si>
  <si>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</si>
  <si>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</si>
  <si>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</si>
  <si>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</si>
  <si>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</si>
  <si>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</si>
  <si>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</si>
  <si>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</si>
  <si>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</si>
  <si>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</si>
  <si>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</si>
  <si>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</si>
  <si>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</si>
  <si>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</si>
  <si>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</si>
  <si>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</si>
  <si>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</si>
  <si>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</si>
  <si>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</si>
  <si>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</si>
  <si>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</si>
  <si>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</si>
  <si>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</si>
  <si>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</si>
  <si>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</si>
  <si>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</si>
  <si>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</si>
  <si>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</si>
  <si>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</si>
  <si>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</si>
  <si>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</si>
  <si>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</si>
  <si>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</si>
  <si>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</si>
  <si>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</si>
  <si>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</si>
  <si>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</si>
  <si>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</si>
  <si>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</si>
  <si>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</si>
  <si>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</si>
  <si>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</si>
  <si>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</si>
  <si>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</si>
  <si>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</si>
  <si>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</si>
  <si>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</si>
  <si>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</si>
  <si>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</si>
  <si>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</si>
  <si>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</si>
  <si>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</si>
  <si>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</si>
  <si>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</si>
  <si>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</si>
  <si>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</si>
  <si>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</si>
  <si>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</si>
  <si>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</si>
  <si>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</si>
  <si>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</si>
  <si>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</si>
  <si>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</si>
  <si>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</si>
  <si>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</si>
  <si>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</si>
  <si>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</si>
  <si>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</si>
  <si>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</si>
  <si>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</si>
  <si>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</si>
  <si>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</si>
  <si>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</si>
  <si>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</si>
  <si>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</si>
  <si>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</si>
  <si>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</si>
  <si>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</si>
  <si>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</si>
  <si>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</si>
  <si>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</si>
  <si>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</si>
  <si>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</si>
  <si>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</si>
  <si>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</si>
  <si>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</si>
  <si>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</si>
  <si>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</si>
  <si>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</si>
  <si>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</si>
  <si>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</si>
  <si>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</si>
  <si>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</si>
  <si>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</si>
  <si>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</si>
  <si>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</si>
  <si>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</si>
  <si>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</si>
  <si>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</si>
  <si>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</si>
  <si>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</si>
  <si>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</si>
  <si>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</si>
  <si>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</si>
  <si>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</si>
  <si>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</si>
  <si>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</si>
  <si>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</si>
  <si>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</si>
  <si>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</si>
  <si>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</si>
  <si>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</si>
  <si>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</si>
  <si>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</si>
  <si>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</si>
  <si>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</si>
  <si>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</si>
  <si>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</si>
  <si>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</si>
  <si>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</si>
  <si>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</si>
  <si>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</si>
  <si>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</si>
  <si>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</si>
  <si>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</si>
  <si>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</si>
  <si>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</si>
  <si>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</si>
  <si>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</si>
  <si>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</si>
  <si>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</si>
  <si>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</si>
  <si>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</si>
  <si>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</si>
  <si>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</si>
  <si>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</si>
  <si>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</si>
  <si>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</si>
  <si>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</si>
  <si>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</si>
  <si>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</si>
  <si>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</si>
  <si>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</si>
  <si>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</si>
  <si>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</si>
  <si>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</si>
  <si>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</si>
  <si>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</si>
  <si>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</si>
  <si>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</si>
  <si>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</si>
  <si>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</si>
  <si>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</si>
  <si>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</si>
  <si>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</si>
  <si>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</si>
  <si>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</si>
  <si>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</si>
  <si>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</si>
  <si>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</si>
  <si>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</si>
  <si>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</si>
  <si>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</si>
  <si>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</si>
  <si>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</si>
  <si>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</si>
  <si>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</si>
  <si>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</si>
  <si>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</si>
  <si>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</si>
  <si>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</si>
  <si>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</si>
  <si>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</si>
  <si>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</si>
  <si>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</si>
  <si>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</si>
  <si>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</si>
  <si>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</si>
  <si>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</si>
  <si>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</si>
  <si>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</si>
  <si>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</si>
  <si>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</si>
  <si>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</si>
  <si>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</si>
  <si>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</si>
  <si>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</si>
  <si>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</si>
  <si>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</si>
  <si>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</si>
  <si>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</si>
  <si>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</si>
  <si>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</si>
  <si>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</si>
  <si>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</si>
  <si>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</si>
  <si>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</si>
  <si>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</si>
  <si>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</si>
  <si>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</si>
  <si>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</si>
  <si>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</si>
  <si>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</si>
  <si>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</si>
  <si>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</si>
  <si>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</si>
  <si>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</si>
  <si>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</si>
  <si>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</si>
  <si>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</si>
  <si>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</si>
  <si>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</si>
  <si>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</si>
  <si>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</si>
  <si>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</si>
  <si>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</si>
  <si>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</si>
  <si>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</si>
  <si>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</si>
  <si>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</si>
  <si>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</si>
  <si>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</si>
  <si>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</si>
  <si>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</si>
  <si>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</si>
  <si>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</si>
  <si>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</si>
  <si>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</si>
  <si>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</si>
  <si>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</si>
  <si>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</si>
  <si>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</si>
  <si>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</si>
  <si>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</si>
  <si>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</si>
  <si>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</si>
  <si>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</si>
  <si>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</si>
  <si>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</si>
  <si>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</si>
  <si>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</si>
  <si>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</si>
  <si>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</si>
  <si>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</si>
  <si>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</si>
  <si>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</si>
  <si>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</si>
  <si>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</si>
  <si>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</si>
  <si>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</si>
  <si>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</si>
  <si>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</si>
  <si>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</si>
  <si>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</si>
  <si>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</si>
  <si>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</si>
  <si>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</si>
  <si>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</si>
  <si>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</si>
  <si>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</si>
  <si>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</si>
  <si>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</si>
  <si>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</si>
  <si>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</si>
  <si>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</si>
  <si>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</si>
  <si>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</si>
  <si>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</si>
  <si>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</si>
  <si>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</si>
  <si>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</si>
  <si>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</si>
  <si>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</si>
  <si>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</si>
  <si>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</si>
  <si>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</si>
  <si>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</si>
  <si>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</si>
  <si>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</si>
  <si>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</si>
  <si>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</si>
  <si>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</si>
  <si>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</si>
  <si>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</si>
  <si>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</si>
  <si>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</si>
  <si>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</si>
  <si>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</si>
  <si>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</si>
  <si>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</si>
  <si>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</si>
  <si>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</si>
  <si>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</si>
  <si>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</si>
  <si>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</si>
  <si>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</si>
  <si>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</si>
  <si>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</si>
  <si>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</si>
  <si>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</si>
  <si>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</si>
  <si>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</si>
  <si>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</si>
  <si>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</si>
  <si>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</si>
  <si>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</si>
  <si>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</si>
  <si>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</si>
  <si>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</si>
  <si>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</si>
  <si>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</si>
  <si>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</si>
  <si>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</si>
  <si>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</si>
  <si>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</si>
  <si>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</si>
  <si>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</si>
  <si>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</si>
  <si>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</si>
  <si>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</si>
  <si>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</si>
  <si>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</si>
  <si>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</si>
  <si>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</si>
  <si>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</si>
  <si>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</si>
  <si>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</si>
  <si>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</si>
  <si>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</si>
  <si>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</si>
  <si>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</si>
  <si>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</si>
  <si>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</si>
  <si>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</si>
  <si>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</si>
  <si>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</si>
  <si>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</si>
  <si>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</si>
  <si>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</si>
  <si>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</si>
  <si>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</si>
  <si>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</si>
  <si>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</si>
  <si>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</si>
  <si>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</si>
  <si>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</si>
  <si>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</si>
  <si>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</si>
  <si>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</si>
  <si>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</si>
  <si>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</si>
  <si>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</si>
  <si>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</si>
  <si>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</si>
  <si>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</si>
  <si>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</si>
  <si>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</si>
  <si>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</si>
  <si>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</si>
  <si>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</si>
  <si>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</si>
  <si>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</si>
  <si>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</si>
  <si>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</si>
  <si>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</si>
  <si>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</si>
  <si>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</si>
  <si>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</si>
  <si>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</si>
  <si>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</si>
  <si>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</si>
  <si>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</si>
  <si>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</si>
  <si>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</si>
  <si>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</si>
  <si>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</si>
  <si>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</si>
  <si>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</si>
  <si>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</si>
  <si>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</si>
  <si>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</si>
  <si>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</si>
  <si>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</si>
  <si>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</si>
  <si>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</si>
  <si>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</si>
  <si>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</si>
  <si>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</si>
  <si>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</si>
  <si>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</si>
  <si>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</si>
  <si>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</si>
  <si>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</si>
  <si>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</si>
  <si>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</si>
  <si>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</si>
  <si>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</si>
  <si>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</si>
  <si>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</si>
  <si>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</si>
  <si>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</si>
  <si>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</si>
  <si>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</si>
  <si>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</si>
  <si>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</si>
  <si>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</si>
  <si>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</si>
  <si>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</si>
  <si>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</si>
  <si>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</si>
  <si>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</si>
  <si>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</si>
  <si>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</si>
  <si>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</si>
  <si>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</si>
  <si>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</si>
  <si>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</si>
  <si>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</si>
  <si>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</si>
  <si>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</si>
  <si>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</si>
  <si>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</si>
  <si>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</si>
  <si>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</si>
  <si>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</si>
  <si>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</si>
  <si>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</si>
  <si>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</si>
  <si>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</si>
  <si>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</si>
  <si>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</si>
  <si>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</si>
  <si>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</si>
  <si>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</si>
  <si>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</si>
  <si>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</si>
  <si>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</si>
  <si>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</si>
  <si>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</si>
  <si>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</si>
  <si>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</si>
  <si>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</si>
  <si>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</si>
  <si>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</si>
  <si>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</si>
  <si>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</si>
  <si>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</si>
  <si>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</si>
  <si>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</si>
  <si>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</si>
  <si>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</si>
  <si>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</si>
  <si>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</si>
  <si>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</si>
  <si>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</si>
  <si>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</si>
  <si>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</si>
  <si>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</si>
  <si>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</si>
  <si>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</si>
  <si>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</si>
  <si>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</si>
  <si>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</si>
  <si>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</si>
  <si>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</si>
  <si>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</si>
  <si>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</si>
  <si>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</si>
  <si>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</si>
  <si>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</si>
  <si>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</si>
  <si>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</si>
  <si>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</si>
  <si>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</si>
  <si>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</si>
  <si>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</si>
  <si>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</si>
  <si>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</si>
  <si>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</si>
  <si>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</si>
  <si>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</si>
  <si>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</si>
  <si>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</si>
  <si>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</si>
  <si>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</si>
  <si>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</si>
  <si>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</si>
  <si>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</si>
  <si>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</si>
  <si>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</si>
  <si>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</si>
  <si>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</si>
  <si>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</si>
  <si>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</si>
  <si>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</si>
  <si>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</si>
  <si>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</si>
  <si>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</si>
  <si>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</si>
  <si>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</si>
  <si>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</si>
  <si>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</si>
  <si>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</si>
  <si>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</si>
  <si>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</si>
  <si>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</si>
  <si>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</si>
  <si>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</si>
  <si>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</si>
  <si>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</si>
  <si>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</si>
  <si>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</si>
  <si>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</si>
  <si>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</si>
  <si>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</si>
  <si>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</si>
  <si>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</si>
  <si>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</si>
  <si>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</si>
  <si>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</si>
  <si>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</si>
  <si>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</si>
  <si>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</si>
  <si>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</si>
  <si>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</si>
  <si>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</si>
  <si>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</si>
  <si>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</si>
  <si>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</si>
  <si>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</si>
  <si>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</si>
  <si>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</si>
  <si>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</si>
  <si>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</si>
  <si>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</si>
  <si>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</si>
  <si>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</si>
  <si>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</si>
  <si>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</si>
  <si>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</si>
  <si>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</si>
  <si>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</si>
  <si>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</si>
  <si>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</si>
  <si>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</si>
  <si>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</si>
  <si>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</si>
  <si>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</si>
  <si>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</si>
  <si>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</si>
  <si>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</si>
  <si>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</si>
  <si>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</si>
  <si>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</si>
  <si>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</si>
  <si>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</si>
  <si>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</si>
  <si>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</si>
  <si>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</si>
  <si>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</si>
  <si>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</si>
  <si>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</si>
  <si>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</si>
  <si>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</si>
  <si>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</si>
  <si>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</si>
  <si>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</si>
  <si>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</si>
  <si>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</si>
  <si>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</si>
  <si>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</si>
  <si>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</si>
  <si>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</si>
  <si>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</si>
  <si>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</si>
  <si>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</si>
  <si>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</si>
  <si>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</si>
  <si>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</si>
  <si>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</si>
  <si>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</si>
  <si>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</si>
  <si>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</si>
  <si>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</si>
  <si>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</si>
  <si>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</si>
  <si>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</si>
  <si>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</si>
  <si>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</si>
  <si>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</si>
  <si>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</si>
  <si>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</si>
  <si>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</si>
  <si>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</si>
  <si>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</si>
  <si>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</si>
  <si>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</si>
  <si>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</si>
  <si>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</si>
  <si>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</si>
  <si>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</si>
  <si>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</si>
  <si>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</si>
  <si>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</si>
  <si>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</si>
  <si>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</si>
  <si>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</si>
  <si>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</si>
  <si>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</si>
  <si>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</si>
  <si>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</si>
  <si>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</si>
  <si>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</si>
  <si>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</si>
  <si>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</si>
  <si>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</si>
  <si>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</si>
  <si>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</si>
  <si>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</si>
  <si>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</si>
  <si>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</si>
  <si>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</si>
  <si>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</si>
  <si>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</si>
  <si>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</si>
  <si>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</si>
  <si>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</si>
  <si>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</si>
  <si>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</si>
  <si>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</si>
  <si>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</si>
  <si>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</si>
  <si>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</si>
  <si>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</si>
  <si>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</si>
  <si>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</si>
  <si>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</si>
  <si>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</si>
  <si>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</si>
  <si>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</si>
  <si>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</si>
  <si>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</si>
  <si>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</si>
  <si>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</si>
  <si>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</si>
  <si>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</si>
  <si>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</si>
  <si>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</si>
  <si>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</si>
  <si>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</si>
  <si>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</si>
  <si>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</si>
  <si>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</si>
  <si>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</si>
  <si>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</si>
  <si>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</si>
  <si>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</si>
  <si>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</si>
  <si>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</si>
  <si>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</si>
  <si>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</si>
  <si>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</si>
  <si>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</si>
  <si>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</si>
  <si>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</si>
  <si>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</si>
  <si>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</si>
  <si>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</si>
  <si>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</si>
  <si>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</si>
  <si>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</si>
  <si>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</si>
  <si>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</si>
  <si>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</si>
  <si>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</si>
  <si>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</si>
  <si>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</si>
  <si>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</si>
  <si>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</si>
  <si>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</si>
  <si>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</si>
  <si>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</si>
  <si>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</si>
  <si>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</si>
  <si>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</si>
  <si>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</si>
  <si>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</si>
  <si>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</si>
  <si>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</si>
  <si>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</si>
  <si>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</si>
  <si>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</si>
  <si>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</si>
  <si>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</si>
  <si>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</si>
  <si>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</si>
  <si>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</si>
  <si>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</si>
  <si>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</si>
  <si>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</si>
  <si>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</si>
  <si>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</si>
  <si>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</si>
  <si>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</si>
  <si>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</si>
  <si>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</si>
  <si>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</si>
  <si>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</si>
  <si>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</si>
  <si>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</si>
  <si>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</si>
  <si>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</si>
  <si>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</si>
  <si>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</si>
  <si>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</si>
  <si>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</si>
  <si>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</si>
  <si>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</si>
  <si>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</si>
  <si>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</si>
  <si>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</si>
  <si>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</si>
  <si>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</si>
  <si>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</si>
  <si>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</si>
  <si>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</si>
  <si>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</si>
  <si>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</si>
  <si>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</si>
  <si>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</si>
  <si>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</si>
  <si>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</si>
  <si>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</si>
  <si>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</si>
  <si>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</si>
  <si>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</si>
  <si>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</si>
  <si>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</si>
  <si>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</si>
  <si>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</si>
  <si>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</si>
  <si>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</si>
  <si>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</si>
  <si>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</si>
  <si>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</si>
  <si>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</si>
  <si>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</si>
  <si>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</si>
  <si>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</si>
  <si>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</si>
  <si>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</si>
  <si>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</si>
  <si>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</si>
  <si>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</si>
  <si>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</si>
  <si>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</si>
  <si>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</si>
  <si>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</si>
  <si>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</si>
  <si>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</si>
  <si>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</si>
  <si>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</si>
  <si>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</si>
  <si>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</si>
  <si>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</si>
  <si>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</si>
  <si>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</si>
  <si>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</si>
  <si>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</si>
  <si>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</si>
  <si>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</si>
  <si>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</si>
  <si>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</si>
  <si>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</si>
  <si>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</si>
  <si>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</si>
  <si>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</si>
  <si>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</si>
  <si>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</si>
  <si>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</si>
  <si>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</si>
  <si>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</si>
  <si>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</si>
  <si>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</si>
  <si>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</si>
  <si>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</si>
  <si>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</si>
  <si>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</si>
  <si>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</si>
  <si>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</si>
  <si>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</si>
  <si>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</si>
  <si>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</si>
  <si>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</si>
  <si>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</si>
  <si>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</si>
  <si>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</si>
  <si>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</si>
  <si>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</si>
  <si>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</si>
  <si>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</si>
  <si>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</si>
  <si>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</si>
  <si>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</si>
  <si>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</si>
  <si>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</si>
  <si>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</si>
  <si>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</si>
  <si>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</si>
  <si>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</si>
  <si>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</si>
  <si>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</si>
  <si>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</si>
  <si>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</si>
  <si>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</si>
  <si>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</si>
  <si>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</si>
  <si>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</si>
  <si>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</si>
  <si>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</si>
  <si>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</si>
  <si>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</si>
  <si>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</si>
  <si>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</si>
  <si>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</si>
  <si>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</si>
  <si>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</si>
  <si>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</si>
  <si>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</si>
  <si>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</si>
  <si>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</si>
  <si>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</si>
  <si>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</si>
  <si>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</si>
  <si>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</si>
  <si>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</si>
  <si>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</si>
  <si>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</si>
  <si>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</si>
  <si>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</si>
  <si>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</si>
  <si>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</si>
  <si>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</si>
  <si>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</si>
  <si>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</si>
  <si>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</si>
  <si>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</si>
  <si>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</si>
  <si>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</si>
  <si>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</si>
  <si>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</si>
  <si>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</si>
  <si>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</si>
  <si>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</si>
  <si>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</si>
  <si>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</si>
  <si>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</si>
  <si>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</si>
  <si>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</si>
  <si>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</si>
  <si>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</si>
  <si>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</si>
  <si>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</si>
  <si>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</si>
  <si>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</si>
  <si>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</si>
  <si>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</si>
  <si>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</si>
  <si>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</si>
  <si>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</si>
  <si>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</si>
  <si>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</si>
  <si>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</si>
  <si>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</si>
  <si>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</si>
  <si>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</si>
  <si>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</si>
  <si>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</si>
  <si>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</si>
  <si>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</si>
  <si>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</si>
  <si>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</si>
  <si>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</si>
  <si>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</si>
  <si>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</si>
  <si>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</si>
  <si>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</si>
  <si>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</si>
  <si>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</si>
  <si>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</si>
  <si>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</si>
  <si>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</si>
  <si>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</si>
  <si>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</si>
  <si>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</si>
  <si>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</si>
  <si>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</si>
  <si>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</si>
  <si>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</si>
  <si>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</si>
  <si>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</si>
  <si>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</si>
  <si>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</si>
  <si>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</si>
  <si>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</si>
  <si>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</si>
  <si>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</si>
  <si>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</si>
  <si>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</si>
  <si>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</si>
  <si>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</si>
  <si>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</si>
  <si>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</si>
  <si>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</si>
  <si>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</si>
  <si>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</si>
  <si>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</si>
  <si>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</si>
  <si>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</si>
  <si>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</si>
  <si>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</si>
  <si>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</si>
  <si>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</si>
  <si>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</si>
  <si>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</si>
  <si>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</si>
  <si>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</si>
  <si>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</si>
  <si>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</si>
  <si>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</si>
  <si>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</si>
  <si>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</si>
  <si>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</si>
  <si>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</si>
  <si>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</si>
  <si>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</si>
  <si>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</si>
  <si>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</si>
  <si>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</si>
  <si>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</si>
  <si>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</si>
  <si>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</si>
  <si>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</si>
  <si>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</si>
  <si>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</si>
  <si>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</si>
  <si>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</si>
  <si>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</si>
  <si>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</si>
  <si>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</si>
  <si>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</si>
  <si>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</si>
  <si>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</si>
  <si>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</si>
  <si>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</si>
  <si>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</si>
  <si>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</si>
  <si>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</si>
  <si>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</si>
  <si>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</si>
  <si>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</si>
  <si>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</si>
  <si>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</si>
  <si>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</si>
  <si>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</si>
  <si>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</si>
  <si>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</si>
  <si>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</si>
  <si>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</si>
  <si>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</si>
  <si>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</si>
  <si>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</si>
  <si>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</si>
  <si>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</si>
  <si>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</si>
  <si>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</si>
  <si>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</si>
  <si>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</si>
  <si>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</si>
  <si>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</si>
  <si>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</si>
  <si>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</si>
  <si>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</si>
  <si>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</si>
  <si>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</si>
  <si>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</si>
  <si>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</si>
  <si>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</si>
  <si>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</si>
  <si>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</si>
  <si>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</si>
  <si>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</si>
  <si>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</si>
  <si>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</si>
  <si>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</si>
  <si>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</si>
  <si>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</si>
  <si>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</si>
  <si>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</si>
  <si>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</si>
  <si>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</si>
  <si>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</si>
  <si>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</si>
  <si>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</si>
  <si>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</si>
  <si>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</si>
  <si>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</si>
  <si>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</si>
  <si>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</si>
  <si>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</si>
  <si>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</si>
  <si>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</si>
  <si>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</si>
  <si>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</si>
  <si>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</si>
  <si>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</si>
  <si>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</si>
  <si>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</si>
  <si>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</si>
  <si>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</si>
  <si>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</si>
  <si>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</si>
  <si>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</si>
  <si>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</si>
  <si>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</si>
  <si>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</si>
  <si>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</si>
  <si>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</si>
  <si>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</si>
  <si>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</si>
  <si>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</si>
  <si>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</si>
  <si>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</si>
  <si>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</si>
  <si>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</si>
  <si>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</si>
  <si>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</si>
  <si>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</si>
  <si>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</si>
  <si>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</si>
  <si>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</si>
  <si>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</si>
  <si>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</si>
  <si>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</si>
  <si>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</si>
  <si>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</si>
  <si>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</si>
  <si>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</si>
  <si>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</si>
  <si>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</si>
  <si>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</si>
  <si>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</si>
  <si>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</si>
  <si>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</si>
  <si>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</si>
  <si>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</si>
  <si>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</si>
  <si>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</si>
  <si>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</si>
  <si>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</si>
  <si>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</si>
  <si>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</si>
  <si>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</si>
  <si>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</si>
  <si>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</si>
  <si>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</si>
  <si>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</si>
  <si>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</si>
  <si>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</si>
  <si>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</si>
  <si>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</si>
  <si>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</si>
  <si>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</si>
  <si>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</si>
  <si>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</si>
  <si>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</si>
  <si>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</si>
  <si>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</si>
  <si>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</si>
  <si>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</si>
  <si>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</si>
  <si>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</si>
  <si>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</si>
  <si>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</si>
  <si>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</si>
  <si>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</si>
  <si>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</si>
  <si>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</si>
  <si>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</si>
  <si>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</si>
  <si>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</si>
  <si>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</si>
  <si>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</si>
  <si>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</si>
  <si>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</si>
  <si>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</si>
  <si>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</si>
  <si>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</si>
  <si>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</si>
  <si>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</si>
  <si>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</si>
  <si>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</si>
  <si>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</si>
  <si>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</si>
  <si>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</si>
  <si>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</si>
  <si>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</si>
  <si>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</si>
  <si>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</si>
  <si>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</si>
  <si>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</si>
  <si>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</si>
  <si>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</si>
  <si>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</si>
  <si>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</si>
  <si>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</si>
  <si>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</si>
  <si>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</si>
  <si>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</si>
  <si>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</si>
  <si>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</si>
  <si>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</si>
  <si>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</si>
  <si>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</si>
  <si>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</si>
  <si>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</si>
  <si>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</si>
  <si>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</si>
  <si>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</si>
  <si>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</si>
  <si>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</si>
  <si>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</si>
  <si>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</si>
  <si>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</si>
  <si>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</si>
  <si>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</si>
  <si>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</si>
  <si>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</si>
  <si>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</si>
  <si>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</si>
  <si>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</si>
  <si>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</si>
  <si>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</si>
  <si>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</si>
  <si>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</si>
  <si>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</si>
  <si>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</si>
  <si>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</si>
  <si>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</si>
  <si>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</si>
  <si>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</si>
  <si>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</si>
  <si>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</si>
  <si>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</si>
  <si>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</si>
  <si>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</si>
  <si>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</si>
  <si>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</si>
  <si>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</si>
  <si>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</si>
  <si>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</si>
  <si>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</si>
  <si>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</si>
  <si>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</si>
  <si>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</si>
  <si>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</si>
  <si>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</si>
  <si>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</si>
  <si>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</si>
  <si>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</si>
  <si>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</si>
  <si>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</si>
  <si>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</si>
  <si>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</si>
  <si>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</si>
  <si>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</si>
  <si>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</si>
  <si>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</si>
  <si>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</si>
  <si>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</si>
  <si>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</si>
  <si>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</si>
  <si>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</si>
  <si>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</si>
  <si>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</si>
  <si>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</si>
  <si>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</si>
  <si>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</si>
  <si>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</si>
  <si>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</si>
  <si>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</si>
  <si>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</si>
  <si>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</si>
  <si>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</si>
  <si>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</si>
  <si>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</si>
  <si>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</si>
  <si>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</si>
  <si>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</si>
  <si>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</si>
  <si>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</si>
  <si>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</si>
  <si>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</si>
  <si>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</si>
  <si>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</si>
  <si>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</si>
  <si>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</si>
  <si>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</si>
  <si>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</si>
  <si>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</si>
  <si>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</si>
  <si>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</si>
  <si>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</si>
  <si>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</si>
  <si>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</si>
  <si>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</si>
  <si>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</si>
  <si>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</si>
  <si>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</si>
  <si>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</si>
  <si>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</si>
  <si>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</si>
  <si>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</si>
  <si>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</si>
  <si>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</si>
  <si>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</si>
  <si>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</si>
  <si>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</si>
  <si>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</si>
  <si>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</si>
  <si>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</si>
  <si>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</si>
  <si>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</si>
  <si>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</si>
  <si>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</si>
  <si>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</si>
  <si>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</si>
  <si>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</si>
  <si>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</si>
  <si>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</si>
  <si>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</si>
  <si>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</si>
  <si>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</si>
  <si>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</si>
  <si>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</si>
  <si>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</si>
  <si>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</si>
  <si>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</si>
  <si>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</si>
  <si>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</si>
  <si>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</si>
  <si>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</si>
  <si>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</si>
  <si>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</si>
  <si>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</si>
  <si>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</si>
  <si>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</si>
  <si>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</si>
  <si>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</si>
  <si>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</si>
  <si>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</si>
  <si>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</si>
  <si>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</si>
  <si>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</si>
  <si>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</si>
  <si>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</si>
  <si>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</si>
  <si>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</si>
  <si>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</si>
  <si>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</si>
  <si>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</si>
  <si>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</si>
  <si>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</si>
  <si>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</si>
  <si>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</si>
  <si>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</si>
  <si>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</si>
  <si>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</si>
  <si>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</si>
  <si>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</si>
  <si>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</si>
  <si>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</si>
  <si>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</si>
  <si>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</si>
  <si>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</si>
  <si>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</si>
  <si>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</si>
  <si>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</si>
  <si>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</si>
  <si>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</si>
  <si>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</si>
  <si>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</si>
  <si>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</si>
  <si>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</si>
  <si>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</si>
  <si>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</si>
  <si>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</si>
  <si>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</si>
  <si>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</si>
  <si>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</si>
  <si>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</si>
  <si>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</si>
  <si>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</si>
  <si>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</si>
  <si>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</si>
  <si>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</si>
  <si>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</si>
  <si>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</si>
  <si>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</si>
  <si>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</si>
  <si>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</si>
  <si>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</si>
  <si>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</si>
  <si>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</si>
  <si>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</si>
  <si>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</si>
  <si>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</si>
  <si>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</si>
  <si>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</si>
  <si>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</si>
  <si>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</si>
  <si>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</si>
  <si>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</si>
  <si>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</si>
  <si>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</si>
  <si>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</si>
  <si>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</si>
  <si>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</si>
  <si>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</si>
  <si>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</si>
  <si>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</si>
  <si>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</si>
  <si>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</si>
  <si>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</si>
  <si>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</si>
  <si>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</si>
  <si>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</si>
  <si>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</si>
  <si>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</si>
  <si>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</si>
  <si>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</si>
  <si>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</si>
  <si>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</si>
  <si>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</si>
  <si>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</si>
  <si>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</si>
  <si>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</si>
  <si>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</si>
  <si>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</si>
  <si>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</si>
  <si>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</si>
  <si>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</si>
  <si>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</si>
  <si>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</si>
  <si>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</si>
  <si>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</si>
  <si>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</si>
  <si>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</si>
  <si>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</si>
  <si>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</si>
  <si>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</si>
  <si>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</si>
  <si>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</si>
  <si>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</si>
  <si>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</si>
  <si>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</si>
  <si>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</si>
  <si>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</si>
  <si>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</si>
  <si>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</si>
  <si>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</si>
  <si>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</si>
  <si>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</si>
  <si>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</si>
  <si>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</si>
  <si>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</si>
  <si>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</si>
  <si>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</si>
  <si>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</si>
  <si>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</si>
  <si>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</si>
  <si>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</si>
  <si>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</si>
  <si>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</si>
  <si>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</si>
  <si>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</si>
  <si>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</si>
  <si>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</si>
  <si>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</si>
  <si>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</si>
  <si>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</si>
  <si>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</si>
  <si>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</si>
  <si>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</si>
  <si>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</si>
  <si>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</si>
  <si>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</si>
  <si>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</si>
  <si>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</si>
  <si>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</si>
  <si>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</si>
  <si>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</si>
  <si>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</si>
  <si>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</si>
  <si>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</si>
  <si>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</si>
  <si>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</si>
  <si>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</si>
  <si>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</si>
  <si>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</si>
  <si>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</si>
  <si>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</si>
  <si>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</si>
  <si>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</si>
  <si>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</si>
  <si>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</si>
  <si>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</si>
  <si>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</si>
  <si>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</si>
  <si>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</si>
  <si>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</si>
  <si>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</si>
  <si>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</si>
  <si>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</si>
  <si>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</si>
  <si>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</si>
  <si>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</si>
  <si>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</si>
  <si>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</si>
  <si>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</si>
  <si>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</si>
  <si>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</si>
  <si>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</si>
  <si>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</si>
  <si>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</si>
  <si>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</si>
  <si>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</si>
  <si>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</si>
  <si>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</si>
  <si>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</si>
  <si>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</si>
  <si>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</si>
  <si>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</si>
  <si>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</si>
  <si>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</si>
  <si>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</si>
  <si>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</si>
  <si>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</si>
  <si>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</si>
  <si>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</si>
  <si>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</si>
  <si>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</si>
  <si>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</si>
  <si>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</si>
  <si>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</si>
  <si>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</si>
  <si>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</si>
  <si>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</si>
  <si>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</si>
  <si>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</si>
  <si>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</si>
  <si>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</si>
  <si>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</si>
  <si>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</si>
  <si>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</si>
  <si>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</si>
  <si>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</si>
  <si>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</si>
  <si>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</si>
  <si>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</si>
  <si>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</si>
  <si>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</si>
  <si>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</si>
  <si>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</si>
  <si>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</si>
  <si>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</si>
  <si>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</si>
  <si>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</si>
  <si>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</si>
  <si>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</si>
  <si>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</si>
  <si>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</si>
  <si>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</si>
  <si>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</si>
  <si>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</si>
  <si>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</si>
  <si>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</si>
  <si>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</si>
  <si>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</si>
  <si>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</si>
  <si>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</si>
  <si>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</si>
  <si>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</si>
  <si>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</si>
  <si>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</si>
  <si>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</si>
  <si>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</si>
  <si>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</si>
  <si>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</si>
  <si>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</si>
  <si>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</si>
  <si>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</si>
  <si>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</si>
  <si>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</si>
  <si>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</si>
  <si>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</si>
  <si>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</si>
  <si>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</si>
  <si>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</si>
  <si>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</si>
  <si>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</si>
  <si>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</si>
  <si>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</si>
  <si>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</si>
  <si>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</si>
  <si>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</si>
  <si>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</si>
  <si>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</si>
  <si>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</si>
  <si>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</si>
  <si>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</si>
  <si>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</si>
  <si>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</si>
  <si>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</si>
  <si>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</si>
  <si>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</si>
  <si>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</si>
  <si>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</si>
  <si>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</si>
  <si>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</si>
  <si>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</si>
  <si>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</si>
  <si>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</si>
  <si>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</si>
  <si>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</si>
  <si>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</si>
  <si>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</si>
  <si>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</si>
  <si>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</si>
  <si>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</si>
  <si>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</si>
  <si>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</si>
  <si>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</si>
  <si>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</si>
  <si>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</si>
  <si>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</si>
  <si>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</si>
  <si>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</si>
  <si>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</si>
  <si>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</si>
  <si>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</si>
  <si>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</si>
  <si>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</si>
  <si>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</si>
  <si>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</si>
  <si>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</si>
  <si>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</si>
  <si>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</si>
  <si>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</si>
  <si>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</si>
  <si>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</si>
  <si>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</si>
  <si>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</si>
  <si>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</si>
  <si>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</si>
  <si>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</si>
  <si>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</si>
  <si>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</si>
  <si>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</si>
  <si>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</si>
  <si>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</si>
  <si>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</si>
  <si>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</si>
  <si>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</si>
  <si>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</si>
  <si>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</si>
  <si>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</si>
  <si>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</si>
  <si>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</si>
  <si>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</si>
  <si>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</si>
  <si>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</si>
  <si>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</si>
  <si>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</si>
  <si>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</si>
  <si>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</si>
  <si>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</si>
  <si>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</si>
  <si>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</si>
  <si>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</si>
  <si>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</si>
  <si>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</si>
  <si>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</si>
  <si>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</si>
  <si>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</si>
  <si>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</si>
  <si>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</si>
  <si>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</si>
  <si>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</si>
  <si>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</si>
  <si>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</si>
  <si>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</si>
  <si>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</si>
  <si>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</si>
  <si>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</si>
  <si>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</si>
  <si>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</si>
  <si>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</si>
  <si>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</si>
  <si>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</si>
  <si>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</si>
  <si>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</si>
  <si>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</si>
  <si>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</si>
  <si>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</si>
  <si>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</si>
  <si>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</si>
  <si>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</si>
  <si>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</si>
  <si>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</si>
  <si>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</si>
  <si>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</si>
  <si>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</si>
  <si>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</si>
  <si>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</si>
  <si>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</si>
  <si>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</si>
  <si>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</si>
  <si>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</si>
  <si>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</si>
  <si>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</si>
  <si>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</si>
  <si>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</si>
  <si>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</si>
  <si>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</si>
  <si>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</si>
  <si>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</si>
  <si>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</si>
  <si>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</si>
  <si>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</si>
  <si>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</si>
  <si>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</si>
  <si>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</si>
  <si>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</si>
  <si>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</si>
  <si>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</si>
  <si>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</si>
  <si>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</si>
  <si>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</si>
  <si>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</si>
  <si>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</si>
  <si>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</si>
  <si>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</si>
  <si>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</si>
  <si>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</si>
  <si>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</si>
  <si>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</si>
  <si>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</si>
  <si>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</si>
  <si>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</si>
  <si>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</si>
  <si>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</si>
  <si>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</si>
  <si>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</si>
  <si>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</si>
  <si>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</si>
  <si>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</si>
  <si>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</si>
  <si>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</si>
  <si>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</si>
  <si>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</si>
  <si>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</si>
  <si>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</si>
  <si>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</si>
  <si>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</si>
  <si>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</si>
  <si>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</si>
  <si>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</si>
  <si>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</si>
  <si>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</si>
  <si>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</si>
  <si>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</si>
  <si>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</si>
  <si>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</si>
  <si>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</si>
  <si>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</si>
  <si>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</si>
  <si>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</si>
  <si>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</si>
  <si>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</si>
  <si>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</si>
  <si>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</si>
  <si>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</si>
  <si>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</si>
  <si>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</si>
  <si>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</si>
  <si>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</si>
  <si>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</si>
  <si>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</si>
  <si>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</si>
  <si>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</si>
  <si>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</si>
  <si>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</si>
  <si>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</si>
  <si>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</si>
  <si>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</si>
  <si>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</si>
  <si>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</si>
  <si>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</si>
  <si>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</si>
  <si>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</si>
  <si>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</si>
  <si>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</si>
  <si>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</si>
  <si>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</si>
  <si>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</si>
  <si>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</si>
  <si>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</si>
  <si>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</si>
  <si>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</si>
  <si>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</si>
  <si>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</si>
  <si>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</si>
  <si>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</si>
  <si>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</si>
  <si>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</si>
  <si>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</si>
  <si>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</si>
  <si>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</si>
  <si>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</si>
  <si>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</si>
  <si>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</si>
  <si>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</si>
  <si>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</si>
  <si>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</si>
  <si>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</si>
  <si>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</si>
  <si>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</si>
  <si>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</si>
  <si>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</si>
  <si>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</si>
  <si>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</si>
  <si>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</si>
  <si>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</si>
  <si>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</si>
  <si>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</si>
  <si>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</si>
  <si>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</si>
  <si>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</si>
  <si>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</si>
  <si>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</si>
  <si>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</si>
  <si>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</si>
  <si>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</si>
  <si>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</si>
  <si>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</si>
  <si>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</si>
  <si>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</si>
  <si>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</si>
  <si>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</si>
  <si>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</si>
  <si>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</si>
  <si>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</si>
  <si>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</si>
  <si>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</si>
  <si>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</si>
  <si>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</si>
  <si>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</si>
  <si>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</si>
  <si>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</si>
  <si>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</si>
  <si>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</si>
  <si>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</si>
  <si>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</si>
  <si>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</si>
  <si>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</si>
  <si>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</si>
  <si>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</si>
  <si>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</si>
  <si>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</si>
  <si>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</si>
  <si>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</si>
  <si>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</si>
  <si>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</si>
  <si>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</si>
  <si>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</si>
  <si>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</si>
  <si>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</si>
  <si>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</si>
  <si>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</si>
  <si>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</si>
  <si>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</si>
  <si>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</si>
  <si>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</si>
  <si>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</si>
  <si>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</si>
  <si>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</si>
  <si>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</si>
  <si>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</si>
  <si>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</si>
  <si>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</si>
  <si>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</si>
  <si>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</si>
  <si>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</si>
  <si>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</si>
  <si>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</si>
  <si>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</si>
  <si>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</si>
  <si>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</si>
  <si>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</si>
  <si>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</si>
  <si>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</si>
  <si>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</si>
  <si>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</si>
  <si>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</si>
  <si>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</si>
  <si>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</si>
  <si>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</si>
  <si>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</si>
  <si>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</si>
  <si>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</si>
  <si>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</si>
  <si>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</si>
  <si>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</si>
  <si>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</si>
  <si>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</si>
  <si>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</si>
  <si>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</si>
  <si>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</si>
  <si>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</si>
  <si>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</si>
  <si>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</si>
  <si>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</si>
  <si>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</si>
  <si>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</si>
  <si>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</si>
  <si>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</si>
  <si>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</si>
  <si>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</si>
  <si>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</si>
  <si>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</si>
  <si>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</si>
  <si>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</si>
  <si>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</si>
  <si>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</si>
  <si>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</si>
  <si>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</si>
  <si>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</si>
  <si>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</si>
  <si>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</si>
  <si>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</si>
  <si>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</si>
  <si>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</si>
  <si>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</si>
  <si>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</si>
  <si>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</si>
  <si>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</si>
  <si>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</si>
  <si>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</si>
  <si>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</si>
  <si>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</si>
  <si>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</si>
  <si>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</si>
  <si>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</si>
  <si>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</si>
  <si>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</si>
  <si>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</si>
  <si>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</si>
  <si>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</si>
  <si>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</si>
  <si>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</si>
  <si>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</si>
  <si>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</si>
  <si>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</si>
  <si>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</si>
  <si>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</si>
  <si>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</si>
  <si>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</si>
  <si>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</si>
  <si>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</si>
  <si>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</si>
  <si>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</si>
  <si>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</si>
  <si>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</si>
  <si>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</si>
  <si>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</si>
  <si>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</si>
  <si>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</si>
  <si>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</si>
  <si>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</si>
  <si>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</si>
  <si>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</si>
  <si>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</si>
  <si>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</si>
  <si>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</si>
  <si>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</si>
  <si>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</si>
  <si>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</si>
  <si>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</si>
  <si>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</si>
  <si>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</si>
  <si>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</si>
  <si>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</si>
  <si>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</si>
  <si>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</si>
  <si>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</si>
  <si>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</si>
  <si>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</si>
  <si>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</si>
  <si>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</si>
  <si>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</si>
  <si>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</si>
  <si>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</si>
  <si>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</si>
  <si>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</si>
  <si>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</si>
  <si>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</si>
  <si>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</si>
  <si>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</si>
  <si>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</si>
  <si>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</si>
  <si>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</si>
  <si>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</si>
  <si>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</si>
  <si>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</si>
  <si>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</si>
  <si>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</si>
  <si>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</si>
  <si>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</si>
  <si>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</si>
  <si>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</si>
  <si>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</si>
  <si>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</si>
  <si>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</si>
  <si>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</si>
  <si>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</si>
  <si>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</si>
  <si>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</si>
  <si>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</si>
  <si>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</si>
  <si>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</si>
  <si>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</si>
  <si>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</si>
  <si>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</si>
  <si>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</si>
  <si>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</si>
  <si>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</si>
  <si>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</si>
  <si>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</si>
  <si>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</si>
  <si>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</si>
  <si>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</si>
  <si>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</si>
  <si>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</si>
  <si>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</si>
  <si>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</si>
  <si>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</si>
  <si>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</si>
  <si>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</si>
  <si>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</si>
  <si>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</si>
  <si>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</si>
  <si>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</si>
  <si>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</si>
  <si>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</si>
  <si>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</si>
  <si>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</si>
  <si>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</si>
  <si>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</si>
  <si>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</si>
  <si>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</si>
  <si>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</si>
  <si>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</si>
  <si>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</si>
  <si>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</si>
  <si>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</si>
  <si>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</si>
  <si>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</si>
  <si>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</si>
  <si>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</si>
  <si>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</si>
  <si>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</si>
  <si>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</si>
  <si>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</si>
  <si>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</si>
  <si>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</si>
  <si>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</si>
  <si>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</si>
  <si>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</si>
  <si>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</si>
  <si>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</si>
  <si>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</si>
  <si>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</si>
  <si>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</si>
  <si>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</si>
  <si>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</si>
  <si>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</si>
  <si>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</si>
  <si>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</si>
  <si>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</si>
  <si>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</si>
  <si>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</si>
  <si>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</si>
  <si>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</si>
  <si>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</si>
  <si>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</si>
  <si>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</si>
  <si>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</si>
  <si>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</si>
  <si>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</si>
  <si>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</si>
  <si>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</si>
  <si>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</si>
  <si>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</si>
  <si>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</si>
  <si>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</si>
  <si>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</si>
  <si>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</si>
  <si>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</si>
  <si>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</si>
  <si>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</si>
  <si>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</si>
  <si>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</si>
  <si>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</si>
  <si>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</si>
  <si>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</si>
  <si>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</si>
  <si>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</si>
  <si>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</si>
  <si>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</si>
  <si>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</si>
  <si>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</si>
  <si>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</si>
  <si>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</si>
  <si>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</si>
  <si>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</si>
  <si>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</si>
  <si>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</si>
  <si>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</si>
  <si>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</si>
  <si>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</si>
  <si>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</si>
  <si>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</si>
  <si>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</si>
  <si>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</si>
  <si>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</si>
  <si>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</si>
  <si>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</si>
  <si>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</si>
  <si>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</si>
  <si>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</si>
  <si>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</si>
  <si>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</si>
  <si>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</si>
  <si>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</si>
  <si>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</si>
  <si>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</si>
  <si>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</si>
  <si>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</si>
  <si>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</si>
  <si>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</si>
  <si>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</si>
  <si>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</si>
  <si>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</si>
  <si>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</si>
  <si>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</si>
  <si>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</si>
  <si>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</si>
  <si>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</si>
  <si>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</si>
  <si>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</si>
  <si>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</si>
  <si>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</si>
  <si>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</si>
  <si>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</si>
  <si>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</si>
  <si>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</si>
  <si>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</si>
  <si>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</si>
  <si>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</si>
  <si>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</si>
  <si>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</si>
  <si>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</si>
  <si>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</si>
  <si>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</si>
  <si>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</si>
  <si>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</si>
  <si>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</si>
  <si>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</si>
  <si>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</si>
  <si>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</si>
  <si>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</si>
  <si>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</si>
  <si>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</si>
  <si>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</si>
  <si>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</si>
  <si>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</si>
  <si>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</si>
  <si>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</si>
  <si>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</si>
  <si>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</si>
  <si>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</si>
  <si>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</si>
  <si>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</si>
  <si>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</si>
  <si>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</si>
  <si>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</si>
  <si>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</si>
  <si>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</si>
  <si>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</si>
  <si>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</si>
  <si>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</si>
  <si>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</si>
  <si>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</si>
  <si>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</si>
  <si>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</si>
  <si>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</si>
  <si>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</si>
  <si>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</si>
  <si>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</si>
  <si>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</si>
  <si>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</si>
  <si>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</si>
  <si>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</si>
  <si>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</si>
  <si>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</si>
  <si>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</si>
  <si>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</si>
  <si>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</si>
  <si>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</si>
  <si>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</si>
  <si>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</si>
  <si>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</si>
  <si>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</si>
  <si>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</si>
  <si>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</si>
  <si>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</si>
  <si>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</si>
  <si>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</si>
  <si>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</si>
  <si>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</si>
  <si>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</si>
  <si>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</si>
  <si>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</si>
  <si>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</si>
  <si>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</si>
  <si>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</si>
  <si>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</si>
  <si>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</si>
  <si>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</si>
  <si>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</si>
  <si>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</si>
  <si>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</si>
  <si>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</si>
  <si>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</si>
  <si>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</si>
  <si>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</si>
  <si>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</si>
  <si>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</si>
  <si>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</si>
  <si>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</si>
  <si>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</si>
  <si>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</si>
  <si>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</si>
  <si>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</si>
  <si>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</si>
  <si>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</si>
  <si>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</si>
  <si>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</si>
  <si>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</si>
  <si>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</si>
  <si>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</si>
  <si>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</si>
  <si>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</si>
  <si>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</si>
  <si>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</si>
  <si>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</si>
  <si>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</si>
  <si>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</si>
  <si>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</si>
  <si>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</si>
  <si>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</si>
  <si>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</si>
  <si>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</si>
  <si>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</si>
  <si>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</si>
  <si>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</si>
  <si>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</si>
  <si>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</si>
  <si>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</si>
  <si>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</si>
  <si>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</si>
  <si>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</si>
  <si>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</si>
  <si>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</si>
  <si>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</si>
  <si>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</si>
  <si>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</si>
  <si>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</si>
  <si>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</si>
  <si>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</si>
  <si>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</si>
  <si>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</si>
  <si>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</si>
  <si>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</si>
  <si>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</si>
  <si>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</si>
  <si>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</si>
  <si>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</si>
  <si>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</si>
  <si>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</si>
  <si>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</si>
  <si>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</si>
  <si>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</si>
  <si>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</si>
  <si>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</si>
  <si>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</si>
  <si>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</si>
  <si>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</si>
  <si>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</si>
  <si>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</si>
  <si>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</si>
  <si>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</si>
  <si>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</si>
  <si>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</si>
  <si>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</si>
  <si>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</si>
  <si>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</si>
  <si>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</si>
  <si>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</si>
  <si>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</si>
  <si>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</si>
  <si>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</si>
  <si>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</si>
  <si>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</si>
  <si>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</si>
  <si>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</si>
  <si>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</si>
  <si>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</si>
  <si>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</si>
  <si>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</si>
  <si>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</si>
  <si>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</si>
  <si>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</si>
  <si>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</si>
  <si>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</si>
  <si>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</si>
  <si>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</si>
  <si>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</si>
  <si>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</si>
  <si>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</si>
  <si>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</si>
  <si>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</si>
  <si>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</si>
  <si>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</si>
  <si>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</si>
  <si>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</si>
  <si>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</si>
  <si>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</si>
  <si>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</si>
  <si>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</si>
  <si>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</si>
  <si>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</si>
  <si>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</si>
  <si>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</si>
  <si>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</si>
  <si>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</si>
  <si>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</si>
  <si>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</si>
  <si>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</si>
  <si>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</si>
  <si>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</si>
  <si>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</si>
  <si>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</si>
  <si>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</si>
  <si>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</si>
  <si>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</si>
  <si>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</si>
  <si>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</si>
  <si>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</si>
  <si>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</si>
  <si>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</si>
  <si>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</si>
  <si>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</si>
  <si>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</si>
  <si>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</si>
  <si>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</si>
  <si>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</si>
  <si>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</si>
  <si>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</si>
  <si>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</si>
  <si>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</si>
  <si>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</si>
  <si>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</si>
  <si>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</si>
  <si>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</si>
  <si>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</si>
  <si>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</si>
  <si>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</si>
  <si>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</si>
  <si>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</si>
  <si>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</si>
  <si>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</si>
  <si>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</si>
  <si>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</si>
  <si>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</si>
  <si>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</si>
  <si>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</si>
  <si>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</si>
  <si>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</si>
  <si>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</si>
  <si>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</si>
  <si>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</si>
  <si>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</si>
  <si>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</si>
  <si>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</si>
  <si>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</si>
  <si>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</si>
  <si>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</si>
  <si>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</si>
  <si>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</si>
  <si>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</si>
  <si>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</si>
  <si>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</si>
  <si>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</si>
  <si>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</si>
  <si>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</si>
  <si>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</si>
  <si>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</si>
  <si>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</si>
  <si>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</si>
  <si>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</si>
  <si>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</si>
  <si>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</si>
  <si>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</si>
  <si>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</si>
  <si>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</si>
  <si>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</si>
  <si>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</si>
  <si>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</si>
  <si>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</si>
  <si>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</si>
  <si>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</si>
  <si>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</si>
  <si>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</si>
  <si>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</si>
  <si>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</si>
  <si>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</si>
  <si>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</si>
  <si>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</si>
  <si>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</si>
  <si>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</si>
  <si>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</si>
  <si>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</si>
  <si>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</si>
  <si>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</si>
  <si>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</si>
  <si>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</si>
  <si>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</si>
  <si>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</si>
  <si>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</si>
  <si>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</si>
  <si>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</si>
  <si>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</si>
  <si>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</si>
  <si>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</si>
  <si>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</si>
  <si>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</si>
  <si>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</si>
  <si>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</si>
  <si>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</si>
  <si>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</si>
  <si>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</si>
  <si>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</si>
  <si>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</si>
  <si>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</si>
  <si>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</si>
  <si>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</si>
  <si>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</si>
  <si>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</si>
  <si>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</si>
  <si>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</si>
  <si>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</si>
  <si>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</si>
  <si>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</si>
  <si>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</si>
  <si>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</si>
  <si>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</si>
  <si>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</si>
  <si>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</si>
  <si>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</si>
  <si>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</si>
  <si>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</si>
  <si>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</si>
  <si>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</si>
  <si>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</si>
  <si>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</si>
  <si>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</si>
  <si>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</si>
  <si>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</si>
  <si>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</si>
  <si>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</si>
  <si>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</si>
  <si>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</si>
  <si>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</si>
  <si>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</si>
  <si>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</si>
  <si>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</si>
  <si>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</si>
  <si>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</si>
  <si>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</si>
  <si>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</si>
  <si>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</si>
  <si>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</si>
  <si>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</si>
  <si>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</si>
  <si>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</si>
  <si>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</si>
  <si>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</si>
  <si>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</si>
  <si>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</si>
  <si>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</si>
  <si>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</si>
  <si>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</si>
  <si>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</si>
  <si>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</si>
  <si>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</si>
  <si>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</si>
  <si>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</si>
  <si>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</si>
  <si>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</si>
  <si>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</si>
  <si>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</si>
  <si>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</si>
  <si>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</si>
  <si>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</si>
  <si>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</si>
  <si>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</si>
  <si>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</si>
  <si>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</si>
  <si>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</si>
  <si>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</si>
  <si>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</si>
  <si>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</si>
  <si>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</si>
  <si>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</si>
  <si>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</si>
  <si>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</si>
  <si>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</si>
  <si>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</si>
  <si>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</si>
  <si>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</si>
  <si>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</si>
  <si>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</si>
  <si>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</si>
  <si>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</si>
  <si>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</si>
  <si>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</si>
  <si>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</si>
  <si>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</si>
  <si>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</si>
  <si>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</si>
  <si>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</si>
  <si>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</si>
  <si>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</si>
  <si>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</si>
  <si>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</si>
  <si>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</si>
  <si>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</si>
  <si>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</si>
  <si>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</si>
  <si>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</si>
  <si>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</si>
  <si>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</si>
  <si>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</si>
  <si>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</si>
  <si>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</si>
  <si>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</si>
  <si>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</si>
  <si>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</si>
  <si>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</si>
  <si>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</si>
  <si>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</si>
  <si>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</si>
  <si>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</si>
  <si>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</si>
  <si>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</si>
  <si>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</si>
  <si>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</si>
  <si>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</si>
  <si>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</si>
  <si>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</si>
  <si>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</si>
  <si>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</si>
  <si>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</si>
  <si>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</si>
  <si>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</si>
  <si>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</si>
  <si>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</si>
  <si>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</si>
  <si>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</si>
  <si>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</si>
  <si>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</si>
  <si>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</si>
  <si>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</si>
  <si>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</si>
  <si>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</si>
  <si>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</si>
  <si>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</si>
  <si>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</si>
  <si>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</si>
  <si>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</si>
  <si>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</si>
  <si>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</si>
  <si>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</si>
  <si>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</si>
  <si>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</si>
  <si>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</si>
  <si>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</si>
  <si>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</si>
  <si>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</si>
  <si>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</si>
  <si>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</si>
  <si>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</si>
  <si>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</si>
  <si>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</si>
  <si>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</si>
  <si>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</si>
  <si>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</si>
  <si>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</si>
  <si>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</si>
  <si>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</si>
  <si>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</si>
  <si>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</si>
  <si>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</si>
  <si>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</si>
  <si>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</si>
  <si>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</si>
  <si>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</si>
  <si>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</si>
  <si>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</si>
  <si>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</si>
  <si>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</si>
  <si>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</si>
  <si>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</si>
  <si>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</si>
  <si>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</si>
  <si>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</si>
  <si>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</si>
  <si>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</si>
  <si>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</si>
  <si>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</si>
  <si>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</si>
  <si>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</si>
  <si>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</si>
  <si>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</si>
  <si>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</si>
  <si>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</si>
  <si>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</si>
  <si>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</si>
  <si>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</si>
  <si>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</si>
  <si>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</si>
  <si>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</si>
  <si>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</si>
  <si>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</si>
  <si>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</si>
  <si>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</si>
  <si>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</si>
  <si>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</si>
  <si>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</si>
  <si>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</si>
  <si>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</si>
  <si>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</si>
  <si>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</si>
  <si>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</si>
  <si>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</si>
  <si>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</si>
  <si>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</si>
  <si>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</si>
  <si>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</si>
  <si>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</si>
  <si>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</si>
  <si>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</si>
  <si>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</si>
  <si>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</si>
  <si>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</si>
  <si>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</si>
  <si>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</si>
  <si>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</si>
  <si>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</si>
  <si>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</si>
  <si>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</si>
  <si>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</si>
  <si>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</si>
  <si>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</si>
  <si>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</si>
  <si>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</si>
  <si>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</si>
  <si>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</si>
  <si>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</si>
  <si>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</si>
  <si>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</si>
  <si>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</si>
  <si>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</si>
  <si>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</si>
  <si>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</si>
  <si>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</si>
  <si>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</si>
  <si>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</si>
  <si>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</si>
  <si>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</si>
  <si>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</si>
  <si>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</si>
  <si>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</si>
  <si>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</si>
  <si>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</si>
  <si>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</si>
  <si>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</si>
  <si>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</si>
  <si>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</si>
  <si>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</si>
  <si>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</si>
  <si>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</si>
  <si>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</si>
  <si>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</si>
  <si>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</si>
  <si>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</si>
  <si>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</si>
  <si>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</si>
  <si>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</si>
  <si>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</si>
  <si>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</si>
  <si>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</si>
  <si>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</si>
  <si>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</si>
  <si>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</si>
  <si>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</si>
  <si>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</si>
  <si>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</si>
  <si>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</si>
  <si>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</si>
  <si>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</si>
  <si>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</si>
  <si>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</si>
  <si>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</si>
  <si>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</si>
  <si>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</si>
  <si>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</si>
  <si>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</si>
  <si>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</si>
  <si>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</si>
  <si>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</si>
  <si>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</si>
  <si>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</si>
  <si>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</si>
  <si>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</si>
  <si>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</si>
  <si>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</si>
  <si>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</si>
  <si>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</si>
  <si>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</si>
  <si>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</si>
  <si>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</si>
  <si>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</si>
  <si>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</si>
  <si>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</si>
  <si>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</si>
  <si>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</si>
  <si>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</si>
  <si>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</si>
  <si>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</si>
  <si>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</si>
  <si>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</si>
  <si>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</si>
  <si>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</si>
  <si>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</si>
  <si>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</si>
  <si>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</si>
  <si>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</si>
  <si>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</si>
  <si>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</si>
  <si>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</si>
  <si>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</si>
  <si>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</si>
  <si>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</si>
  <si>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</si>
  <si>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</si>
  <si>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</si>
  <si>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</si>
  <si>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</si>
  <si>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</si>
  <si>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</si>
  <si>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</si>
  <si>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</si>
  <si>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</si>
  <si>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</si>
  <si>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</si>
  <si>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</si>
  <si>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</si>
  <si>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</si>
  <si>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</si>
  <si>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</si>
  <si>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</si>
  <si>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</si>
  <si>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</si>
  <si>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</si>
  <si>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</si>
  <si>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</si>
  <si>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</si>
  <si>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</si>
  <si>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</si>
  <si>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</si>
  <si>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</si>
  <si>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</si>
  <si>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</si>
  <si>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</si>
  <si>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</si>
  <si>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</si>
  <si>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</si>
  <si>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</si>
  <si>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</si>
  <si>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</si>
  <si>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</si>
  <si>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</si>
  <si>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</si>
  <si>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</si>
  <si>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</si>
  <si>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</si>
  <si>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</si>
  <si>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</si>
  <si>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</si>
  <si>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</si>
  <si>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</si>
  <si>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</si>
  <si>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</si>
  <si>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</si>
  <si>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</si>
  <si>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</si>
  <si>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</si>
  <si>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</si>
  <si>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</si>
  <si>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</si>
  <si>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</si>
  <si>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</si>
  <si>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</si>
  <si>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</si>
  <si>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</si>
  <si>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</si>
  <si>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</si>
  <si>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</si>
  <si>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</si>
  <si>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</si>
  <si>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</si>
  <si>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</si>
  <si>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</si>
  <si>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</si>
  <si>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</si>
  <si>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</si>
  <si>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</si>
  <si>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</si>
  <si>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</si>
  <si>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</si>
  <si>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</si>
  <si>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</si>
  <si>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</si>
  <si>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</si>
  <si>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</si>
  <si>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</si>
  <si>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</si>
  <si>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</si>
  <si>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</si>
  <si>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</si>
  <si>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</si>
  <si>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</si>
  <si>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</si>
  <si>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</si>
  <si>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</si>
  <si>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</si>
  <si>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</si>
  <si>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</si>
  <si>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</si>
  <si>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</si>
  <si>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</si>
  <si>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</si>
  <si>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</si>
  <si>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</si>
  <si>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</si>
  <si>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</si>
  <si>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</si>
  <si>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</si>
  <si>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</si>
  <si>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</si>
  <si>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</si>
  <si>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</si>
  <si>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</si>
  <si>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</si>
  <si>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</si>
  <si>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</si>
  <si>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</si>
  <si>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</si>
  <si>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</si>
  <si>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</si>
  <si>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</si>
  <si>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</si>
  <si>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</si>
  <si>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</si>
  <si>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</si>
  <si>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</si>
  <si>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</si>
  <si>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</si>
  <si>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</si>
  <si>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</si>
  <si>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</si>
  <si>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</si>
  <si>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</si>
  <si>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</si>
  <si>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</si>
  <si>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</si>
  <si>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</si>
  <si>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</si>
  <si>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</si>
  <si>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</si>
  <si>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</si>
  <si>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</si>
  <si>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</si>
  <si>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</si>
  <si>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</si>
  <si>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</si>
  <si>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</si>
  <si>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</si>
  <si>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</si>
  <si>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</si>
  <si>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</si>
  <si>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</si>
  <si>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</si>
  <si>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</si>
  <si>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</si>
  <si>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</si>
  <si>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</si>
  <si>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</si>
  <si>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</si>
  <si>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</si>
  <si>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</si>
  <si>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</si>
  <si>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</si>
  <si>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</si>
  <si>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</si>
  <si>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</si>
  <si>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</si>
  <si>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</si>
  <si>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</si>
  <si>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</si>
  <si>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</si>
  <si>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</si>
  <si>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</si>
  <si>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</si>
  <si>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</si>
  <si>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</si>
  <si>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</si>
  <si>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</si>
  <si>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</si>
  <si>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</si>
  <si>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</si>
  <si>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</si>
  <si>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</si>
  <si>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</si>
  <si>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</si>
  <si>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</si>
  <si>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</si>
  <si>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</si>
  <si>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</si>
  <si>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</si>
  <si>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</si>
  <si>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</si>
  <si>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</si>
  <si>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</si>
  <si>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</si>
  <si>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</si>
  <si>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</si>
  <si>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</si>
  <si>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</si>
  <si>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</si>
  <si>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</si>
  <si>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</si>
  <si>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</si>
  <si>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</si>
  <si>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</si>
  <si>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</si>
  <si>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</si>
  <si>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</si>
  <si>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</si>
  <si>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</si>
  <si>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</si>
  <si>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</si>
  <si>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</si>
  <si>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</si>
  <si>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</si>
  <si>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</si>
  <si>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</si>
  <si>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</si>
  <si>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</si>
  <si>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</si>
  <si>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</si>
  <si>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</si>
  <si>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</si>
  <si>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</si>
  <si>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</si>
  <si>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</si>
  <si>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</si>
  <si>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</si>
  <si>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</si>
  <si>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</si>
  <si>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</si>
  <si>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</si>
  <si>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</si>
  <si>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</si>
  <si>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</si>
  <si>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</si>
  <si>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</si>
  <si>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</si>
  <si>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</si>
  <si>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</si>
  <si>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</si>
  <si>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</si>
  <si>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</si>
  <si>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</si>
  <si>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</si>
  <si>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</si>
  <si>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</si>
  <si>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</si>
  <si>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</si>
  <si>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</si>
  <si>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</si>
  <si>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</si>
  <si>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</si>
  <si>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</si>
  <si>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</si>
  <si>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</si>
  <si>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</si>
  <si>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</si>
  <si>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</si>
  <si>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</si>
  <si>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</si>
  <si>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</si>
  <si>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</si>
  <si>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</si>
  <si>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</si>
  <si>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</si>
  <si>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</si>
  <si>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</si>
  <si>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</si>
  <si>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</si>
  <si>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</si>
  <si>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</si>
  <si>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</si>
  <si>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</si>
  <si>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</si>
  <si>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</si>
  <si>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</si>
  <si>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</si>
  <si>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</si>
  <si>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</si>
  <si>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</si>
  <si>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</si>
  <si>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</si>
  <si>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</si>
  <si>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</si>
  <si>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</si>
  <si>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</si>
  <si>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</si>
  <si>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</si>
  <si>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</si>
  <si>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</si>
  <si>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</si>
  <si>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</si>
  <si>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</si>
  <si>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</si>
  <si>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</si>
  <si>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</si>
  <si>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</si>
  <si>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</si>
  <si>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</si>
  <si>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</si>
  <si>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</si>
  <si>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</si>
  <si>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</si>
  <si>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</si>
  <si>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</si>
  <si>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</si>
  <si>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</si>
  <si>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</si>
  <si>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</si>
  <si>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</si>
  <si>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</si>
  <si>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</si>
  <si>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</si>
  <si>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</si>
  <si>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</si>
  <si>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</si>
  <si>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</si>
  <si>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</si>
  <si>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</si>
  <si>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</si>
  <si>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</si>
  <si>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</si>
  <si>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</si>
  <si>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</si>
  <si>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</si>
  <si>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</si>
  <si>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</si>
  <si>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</si>
  <si>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</si>
  <si>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</si>
  <si>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</si>
  <si>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</si>
  <si>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</si>
  <si>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</si>
  <si>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</si>
  <si>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</si>
  <si>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</si>
  <si>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</si>
  <si>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</si>
  <si>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</si>
  <si>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</si>
  <si>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</si>
  <si>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</si>
  <si>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</si>
  <si>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</si>
  <si>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</si>
  <si>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</si>
  <si>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</si>
  <si>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</si>
  <si>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</si>
  <si>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</si>
  <si>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</si>
  <si>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</si>
  <si>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</si>
  <si>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</si>
  <si>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</si>
  <si>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</si>
  <si>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</si>
  <si>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</si>
  <si>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</si>
  <si>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</si>
  <si>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</si>
  <si>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</si>
  <si>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</si>
  <si>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</si>
  <si>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</si>
  <si>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</si>
  <si>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</si>
  <si>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</si>
  <si>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</si>
  <si>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</si>
  <si>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</si>
  <si>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</si>
  <si>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</si>
  <si>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</si>
  <si>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</si>
  <si>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</si>
  <si>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</si>
  <si>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</si>
  <si>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</si>
  <si>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</si>
  <si>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</si>
  <si>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</si>
  <si>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</si>
  <si>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</si>
  <si>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</si>
  <si>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</si>
  <si>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</si>
  <si>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</si>
  <si>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</si>
  <si>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</si>
  <si>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</si>
  <si>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</si>
  <si>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</si>
  <si>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</si>
  <si>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</si>
  <si>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</si>
  <si>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</si>
  <si>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</si>
  <si>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</si>
  <si>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</si>
  <si>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</si>
  <si>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</si>
  <si>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</si>
  <si>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</si>
  <si>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</si>
  <si>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</si>
  <si>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</si>
  <si>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</si>
  <si>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</si>
  <si>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</si>
  <si>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</si>
  <si>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</si>
  <si>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</si>
  <si>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</si>
  <si>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</si>
  <si>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</si>
  <si>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</si>
  <si>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</si>
  <si>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</si>
  <si>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</si>
  <si>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</si>
  <si>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</si>
  <si>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</si>
  <si>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</si>
  <si>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</si>
  <si>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</si>
  <si>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</si>
  <si>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</si>
  <si>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</si>
  <si>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</si>
  <si>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</si>
  <si>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</si>
  <si>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</si>
  <si>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</si>
  <si>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</si>
  <si>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</si>
  <si>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</si>
  <si>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</si>
  <si>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</si>
  <si>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</si>
  <si>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</si>
  <si>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</si>
  <si>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</si>
  <si>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</si>
  <si>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</si>
  <si>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</si>
  <si>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</si>
  <si>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</si>
  <si>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</si>
  <si>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</si>
  <si>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</si>
  <si>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</si>
  <si>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</si>
  <si>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</si>
  <si>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</si>
  <si>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</si>
  <si>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</si>
  <si>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</si>
  <si>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</si>
  <si>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</si>
  <si>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</si>
  <si>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</si>
  <si>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</si>
  <si>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</si>
  <si>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</si>
  <si>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</si>
  <si>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</si>
  <si>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</si>
  <si>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</si>
  <si>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</si>
  <si>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</si>
  <si>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</si>
  <si>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</si>
  <si>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</si>
  <si>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</si>
  <si>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</si>
  <si>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</si>
  <si>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</si>
  <si>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</si>
  <si>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</si>
  <si>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</si>
  <si>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</si>
  <si>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</si>
  <si>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</si>
  <si>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</si>
  <si>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</si>
  <si>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</si>
  <si>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</si>
  <si>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</si>
  <si>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</si>
  <si>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</si>
  <si>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</si>
  <si>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</si>
  <si>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</si>
  <si>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</si>
  <si>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</si>
  <si>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</si>
  <si>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</si>
  <si>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</si>
  <si>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</si>
  <si>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</si>
  <si>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</si>
  <si>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</si>
  <si>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</si>
  <si>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</si>
  <si>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</si>
  <si>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</si>
  <si>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</si>
  <si>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</si>
  <si>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</si>
  <si>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</si>
  <si>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</si>
  <si>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</si>
  <si>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</si>
  <si>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</si>
  <si>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</si>
  <si>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</si>
  <si>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</si>
  <si>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</si>
  <si>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</si>
  <si>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</si>
  <si>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</si>
  <si>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</si>
  <si>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</si>
  <si>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</si>
  <si>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</si>
  <si>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</si>
  <si>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</si>
  <si>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</si>
  <si>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</si>
  <si>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</si>
  <si>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</si>
  <si>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</si>
  <si>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</si>
  <si>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</si>
  <si>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</si>
  <si>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</si>
  <si>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</si>
  <si>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</si>
  <si>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</si>
  <si>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</si>
  <si>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</si>
  <si>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</si>
  <si>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</si>
  <si>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</si>
  <si>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</si>
  <si>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</si>
  <si>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</si>
  <si>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</si>
  <si>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</si>
  <si>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</si>
  <si>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</si>
  <si>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</si>
  <si>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</si>
  <si>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</si>
  <si>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</si>
  <si>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</si>
  <si>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</si>
  <si>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</si>
  <si>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</si>
  <si>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</si>
  <si>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</si>
  <si>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</si>
  <si>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</si>
  <si>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</si>
  <si>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</si>
  <si>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</si>
  <si>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</si>
  <si>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</si>
  <si>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</si>
  <si>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</si>
  <si>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</si>
  <si>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</si>
  <si>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</si>
  <si>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</si>
  <si>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</si>
  <si>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</si>
  <si>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</si>
  <si>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</si>
  <si>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</si>
  <si>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</si>
  <si>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</si>
  <si>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</si>
  <si>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</si>
  <si>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</si>
  <si>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</si>
  <si>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</si>
  <si>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</si>
  <si>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</si>
  <si>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</si>
  <si>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</si>
  <si>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</si>
  <si>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</si>
  <si>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</si>
  <si>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</si>
  <si>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</si>
  <si>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</si>
  <si>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</si>
  <si>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</si>
  <si>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</si>
  <si>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</si>
  <si>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</si>
  <si>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</si>
  <si>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</si>
  <si>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</si>
  <si>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</si>
  <si>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</si>
  <si>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</si>
  <si>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</si>
  <si>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</si>
  <si>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</si>
  <si>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</si>
  <si>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</si>
  <si>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</si>
  <si>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</si>
  <si>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</si>
  <si>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</si>
  <si>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</si>
  <si>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</si>
  <si>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</si>
  <si>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</si>
  <si>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</si>
  <si>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</si>
  <si>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</si>
  <si>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</si>
  <si>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</si>
  <si>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</si>
  <si>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</si>
  <si>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</si>
  <si>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</si>
  <si>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</si>
  <si>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</si>
  <si>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</si>
  <si>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</si>
  <si>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</si>
  <si>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</si>
  <si>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</si>
  <si>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</si>
  <si>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</si>
  <si>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</si>
  <si>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</si>
  <si>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</si>
  <si>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</si>
  <si>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</si>
  <si>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</si>
  <si>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</si>
  <si>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</si>
  <si>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</si>
  <si>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</si>
  <si>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</si>
  <si>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</si>
  <si>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</si>
  <si>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</si>
  <si>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</si>
  <si>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</si>
  <si>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</si>
  <si>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</si>
  <si>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</si>
  <si>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</si>
  <si>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</si>
  <si>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</si>
  <si>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</si>
  <si>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</si>
  <si>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</si>
  <si>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</si>
  <si>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</si>
  <si>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</si>
  <si>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</si>
  <si>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</si>
  <si>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</si>
  <si>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</si>
  <si>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</si>
  <si>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</si>
  <si>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</si>
  <si>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</si>
  <si>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</si>
  <si>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</si>
  <si>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</si>
  <si>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</si>
  <si>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</si>
  <si>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</si>
  <si>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</si>
  <si>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</si>
  <si>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</si>
  <si>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</si>
  <si>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</si>
  <si>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</si>
  <si>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</si>
  <si>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</si>
  <si>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</si>
  <si>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</si>
  <si>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</si>
  <si>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</si>
  <si>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</si>
  <si>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</si>
  <si>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</si>
  <si>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</si>
  <si>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</si>
  <si>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</si>
  <si>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</si>
  <si>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</si>
  <si>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</si>
  <si>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</si>
  <si>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</si>
  <si>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</si>
  <si>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</si>
  <si>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</si>
  <si>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</si>
  <si>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</si>
  <si>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</si>
  <si>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</si>
  <si>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</si>
  <si>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</si>
  <si>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</si>
  <si>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</si>
  <si>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</si>
  <si>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</si>
  <si>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</si>
  <si>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</si>
  <si>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</si>
  <si>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</si>
  <si>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</si>
  <si>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</si>
  <si>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</si>
  <si>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</si>
  <si>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</si>
  <si>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</si>
  <si>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</si>
  <si>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</si>
  <si>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</si>
  <si>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</si>
  <si>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</si>
  <si>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</si>
  <si>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</si>
  <si>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</si>
  <si>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</si>
  <si>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</si>
  <si>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</si>
  <si>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</si>
  <si>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</si>
  <si>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</si>
  <si>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</si>
  <si>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</si>
  <si>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</si>
  <si>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</si>
  <si>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</si>
  <si>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</si>
  <si>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</si>
  <si>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</si>
  <si>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</si>
  <si>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</si>
  <si>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</si>
  <si>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</si>
  <si>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</si>
  <si>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</si>
  <si>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</si>
  <si>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</si>
  <si>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</si>
  <si>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</si>
  <si>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</si>
  <si>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</si>
  <si>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</si>
  <si>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</si>
  <si>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</si>
  <si>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</si>
  <si>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</si>
  <si>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</si>
  <si>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</si>
  <si>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</si>
  <si>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</si>
  <si>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</si>
  <si>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</si>
  <si>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</si>
  <si>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</si>
  <si>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</si>
  <si>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</si>
  <si>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</si>
  <si>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</si>
  <si>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</si>
  <si>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</si>
  <si>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</si>
  <si>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</si>
  <si>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</si>
  <si>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</si>
  <si>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</si>
  <si>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</si>
  <si>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</si>
  <si>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</si>
  <si>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</si>
  <si>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</si>
  <si>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</si>
  <si>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</si>
  <si>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</si>
  <si>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</si>
  <si>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</si>
  <si>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</si>
  <si>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</si>
  <si>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</si>
  <si>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</si>
  <si>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</si>
  <si>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</si>
  <si>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</si>
  <si>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</si>
  <si>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</si>
  <si>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</si>
  <si>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</si>
  <si>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</si>
  <si>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</si>
  <si>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</si>
  <si>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</si>
  <si>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</si>
  <si>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</si>
  <si>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</si>
  <si>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</si>
  <si>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</si>
  <si>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</si>
  <si>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</si>
  <si>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</si>
  <si>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</si>
  <si>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</si>
  <si>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</si>
  <si>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</si>
  <si>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</si>
  <si>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</si>
  <si>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</si>
  <si>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</si>
  <si>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</si>
  <si>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</si>
  <si>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</si>
  <si>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</si>
  <si>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</si>
  <si>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</si>
  <si>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</si>
  <si>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</si>
  <si>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</si>
  <si>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</si>
  <si>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</si>
  <si>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</si>
  <si>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</si>
  <si>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</si>
  <si>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</si>
  <si>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</si>
  <si>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</si>
  <si>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</si>
  <si>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</si>
  <si>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</si>
  <si>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</si>
  <si>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</si>
  <si>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</si>
  <si>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</si>
  <si>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</si>
  <si>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</si>
  <si>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</si>
  <si>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</si>
  <si>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</si>
  <si>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</si>
  <si>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</si>
  <si>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</si>
  <si>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</si>
  <si>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</si>
  <si>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</si>
  <si>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</si>
  <si>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</si>
  <si>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</si>
  <si>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</si>
  <si>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</si>
  <si>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</si>
  <si>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</si>
  <si>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</si>
  <si>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</si>
  <si>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</si>
  <si>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</si>
  <si>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</si>
  <si>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</si>
  <si>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</si>
  <si>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</si>
  <si>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</si>
  <si>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</si>
  <si>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</si>
  <si>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</si>
  <si>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</si>
  <si>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</si>
  <si>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</si>
  <si>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</si>
  <si>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</si>
  <si>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</si>
  <si>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</si>
  <si>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</si>
  <si>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</si>
  <si>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</si>
  <si>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</si>
  <si>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</si>
  <si>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</si>
  <si>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</si>
  <si>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</si>
  <si>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</si>
  <si>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</si>
  <si>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</si>
  <si>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</si>
  <si>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</si>
  <si>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</si>
  <si>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</si>
  <si>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</si>
  <si>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</si>
  <si>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</si>
  <si>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</si>
  <si>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</si>
  <si>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</si>
  <si>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</si>
  <si>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</si>
  <si>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</si>
  <si>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</si>
  <si>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</si>
  <si>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</si>
  <si>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</si>
  <si>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</si>
  <si>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</si>
  <si>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</si>
  <si>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</si>
  <si>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</si>
  <si>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</si>
  <si>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</si>
  <si>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</si>
  <si>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</si>
  <si>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</si>
  <si>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</si>
  <si>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</si>
  <si>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</si>
  <si>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</si>
  <si>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</si>
  <si>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</si>
  <si>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</si>
  <si>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</si>
  <si>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</si>
  <si>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</si>
  <si>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</si>
  <si>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</si>
  <si>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</si>
  <si>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</si>
  <si>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</si>
  <si>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</si>
  <si>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</si>
  <si>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</si>
  <si>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</si>
  <si>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</si>
  <si>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</si>
  <si>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</si>
  <si>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</si>
  <si>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</si>
  <si>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</si>
  <si>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</si>
  <si>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</si>
  <si>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</si>
  <si>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</si>
  <si>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</si>
  <si>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</si>
  <si>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</si>
  <si>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</si>
  <si>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</si>
  <si>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</si>
  <si>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</si>
  <si>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</si>
  <si>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</si>
  <si>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</si>
  <si>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</si>
  <si>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</si>
  <si>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</si>
  <si>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</si>
  <si>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</si>
  <si>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</si>
  <si>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</si>
  <si>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</si>
  <si>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</si>
  <si>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</si>
  <si>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</si>
  <si>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</si>
  <si>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</si>
  <si>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</si>
  <si>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</si>
  <si>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</si>
  <si>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</si>
  <si>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</si>
  <si>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</si>
  <si>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</si>
  <si>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</si>
  <si>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</si>
  <si>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</si>
  <si>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</si>
  <si>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</si>
  <si>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</si>
  <si>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</si>
  <si>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</si>
  <si>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</si>
  <si>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</si>
  <si>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</si>
  <si>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</si>
  <si>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</si>
  <si>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</si>
  <si>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</si>
  <si>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</si>
  <si>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</si>
  <si>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</si>
  <si>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</si>
  <si>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</si>
  <si>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</si>
  <si>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</si>
  <si>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</si>
  <si>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</si>
  <si>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</si>
  <si>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</si>
  <si>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</si>
  <si>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</si>
  <si>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</si>
  <si>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</si>
  <si>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</si>
  <si>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</si>
  <si>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</si>
  <si>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</si>
  <si>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</si>
  <si>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</si>
  <si>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</si>
  <si>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</si>
  <si>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</si>
  <si>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</si>
  <si>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</si>
  <si>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</si>
  <si>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</si>
  <si>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</si>
  <si>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</si>
  <si>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</si>
  <si>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</si>
  <si>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</si>
  <si>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</si>
  <si>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</si>
  <si>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</si>
  <si>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</si>
  <si>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</si>
  <si>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</si>
  <si>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</si>
  <si>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</si>
  <si>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</si>
  <si>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</si>
  <si>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</si>
  <si>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</si>
  <si>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</si>
  <si>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</si>
  <si>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</si>
  <si>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</si>
  <si>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</si>
  <si>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</si>
  <si>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</si>
  <si>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</si>
  <si>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</si>
  <si>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</si>
  <si>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</si>
  <si>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</si>
  <si>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</si>
  <si>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</si>
  <si>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</si>
  <si>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</si>
  <si>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</si>
  <si>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</si>
  <si>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</si>
  <si>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</si>
  <si>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</si>
  <si>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</si>
  <si>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</si>
  <si>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</si>
  <si>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</si>
  <si>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</si>
  <si>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</si>
  <si>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</si>
  <si>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</si>
  <si>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</si>
  <si>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</si>
  <si>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</si>
  <si>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</si>
  <si>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</si>
  <si>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</si>
  <si>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</si>
  <si>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</si>
  <si>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</si>
  <si>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</si>
  <si>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</si>
  <si>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</si>
  <si>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</si>
  <si>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</si>
  <si>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</si>
  <si>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</si>
  <si>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</si>
  <si>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</si>
  <si>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</si>
  <si>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</si>
  <si>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</si>
  <si>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</si>
  <si>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</si>
  <si>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</si>
  <si>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</si>
  <si>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</si>
  <si>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</si>
  <si>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</si>
  <si>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</si>
  <si>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</si>
  <si>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</si>
  <si>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</si>
  <si>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</si>
  <si>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</si>
  <si>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</si>
  <si>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</si>
  <si>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</si>
  <si>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</si>
  <si>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</si>
  <si>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</si>
  <si>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</si>
  <si>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</si>
  <si>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</si>
  <si>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</si>
  <si>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</si>
  <si>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</si>
  <si>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</si>
  <si>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</si>
  <si>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</si>
  <si>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</si>
  <si>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</si>
  <si>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</si>
  <si>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</si>
  <si>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</si>
  <si>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</si>
  <si>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</si>
  <si>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</si>
  <si>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</si>
  <si>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</si>
  <si>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</si>
  <si>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</si>
  <si>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</si>
  <si>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</si>
  <si>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</si>
  <si>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</si>
  <si>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</si>
  <si>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</si>
  <si>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</si>
  <si>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</si>
  <si>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</si>
  <si>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</si>
  <si>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</si>
  <si>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</si>
  <si>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</si>
  <si>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</si>
  <si>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</si>
  <si>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</si>
  <si>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</si>
  <si>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</si>
  <si>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</si>
  <si>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</si>
  <si>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</si>
  <si>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</si>
  <si>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</si>
  <si>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</si>
  <si>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</si>
  <si>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</si>
  <si>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</si>
  <si>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</si>
  <si>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</si>
  <si>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</si>
  <si>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</si>
  <si>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</si>
  <si>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</si>
  <si>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</si>
  <si>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</si>
  <si>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</si>
  <si>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</si>
  <si>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</si>
  <si>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</si>
  <si>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</si>
  <si>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</si>
  <si>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</si>
  <si>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</si>
  <si>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</si>
  <si>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</si>
  <si>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</si>
  <si>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</si>
  <si>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</si>
  <si>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</si>
  <si>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</si>
  <si>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</si>
  <si>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</si>
  <si>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</si>
  <si>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</si>
  <si>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</si>
  <si>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</si>
  <si>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</si>
  <si>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</si>
  <si>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</si>
  <si>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</si>
  <si>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</si>
  <si>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</si>
  <si>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</si>
  <si>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</si>
  <si>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</si>
  <si>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</si>
  <si>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</si>
  <si>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</si>
  <si>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</si>
  <si>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</si>
  <si>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</si>
  <si>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</si>
  <si>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</si>
  <si>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</si>
  <si>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</si>
  <si>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</si>
  <si>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</si>
  <si>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</si>
  <si>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</si>
  <si>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</si>
  <si>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</si>
  <si>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</si>
  <si>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</si>
  <si>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</si>
  <si>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</si>
  <si>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</si>
  <si>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</si>
  <si>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</si>
  <si>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</si>
  <si>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</si>
  <si>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</si>
  <si>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</si>
  <si>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</si>
  <si>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</si>
  <si>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</si>
  <si>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</si>
  <si>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</si>
  <si>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</si>
  <si>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</si>
  <si>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</si>
  <si>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</si>
  <si>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</si>
  <si>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</si>
  <si>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</si>
  <si>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</si>
  <si>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</si>
  <si>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</si>
  <si>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</si>
  <si>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</si>
  <si>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</si>
  <si>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</si>
  <si>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</si>
  <si>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</si>
  <si>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</si>
  <si>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</si>
  <si>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</si>
  <si>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</si>
  <si>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</si>
  <si>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</si>
  <si>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</si>
  <si>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</si>
  <si>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</si>
  <si>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</si>
  <si>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</si>
  <si>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</si>
  <si>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</si>
  <si>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</si>
  <si>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</si>
  <si>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</si>
  <si>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</si>
  <si>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</si>
  <si>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</si>
  <si>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</si>
  <si>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</si>
  <si>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</si>
  <si>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</si>
  <si>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</si>
  <si>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</si>
  <si>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</si>
  <si>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</si>
  <si>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</si>
  <si>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</si>
  <si>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</si>
  <si>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</si>
  <si>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</si>
  <si>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</si>
  <si>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</si>
  <si>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</si>
  <si>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</si>
  <si>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</si>
  <si>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</si>
  <si>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</si>
  <si>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</si>
  <si>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</si>
  <si>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</si>
  <si>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</si>
  <si>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</si>
  <si>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</si>
  <si>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</si>
  <si>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</si>
  <si>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</si>
  <si>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</si>
  <si>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</si>
  <si>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</si>
  <si>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</si>
  <si>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</si>
  <si>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</si>
  <si>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</si>
  <si>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</si>
  <si>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</si>
  <si>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</si>
  <si>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</si>
  <si>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</si>
  <si>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</si>
  <si>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</si>
  <si>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</si>
  <si>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</si>
  <si>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</si>
  <si>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</si>
  <si>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</si>
  <si>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</si>
  <si>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</si>
  <si>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</si>
  <si>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</si>
  <si>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</si>
  <si>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</si>
  <si>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</si>
  <si>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</si>
  <si>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</si>
  <si>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</si>
  <si>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</si>
  <si>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</si>
  <si>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</si>
  <si>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</si>
  <si>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</si>
  <si>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</si>
  <si>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</si>
  <si>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</si>
  <si>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</si>
  <si>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</si>
  <si>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</si>
  <si>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</si>
  <si>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</si>
  <si>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</si>
  <si>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</si>
  <si>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</si>
  <si>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</si>
  <si>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</si>
  <si>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</si>
  <si>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</si>
  <si>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</si>
  <si>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</si>
  <si>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</si>
  <si>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</si>
  <si>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</si>
  <si>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</si>
  <si>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</si>
  <si>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</si>
  <si>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</si>
  <si>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</si>
  <si>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</si>
  <si>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</si>
  <si>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</si>
  <si>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</si>
  <si>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</si>
  <si>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</si>
  <si>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</si>
  <si>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</si>
  <si>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</si>
  <si>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</si>
  <si>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</si>
  <si>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</si>
  <si>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</si>
  <si>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</si>
  <si>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</si>
  <si>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</si>
  <si>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</si>
  <si>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</si>
  <si>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</si>
  <si>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</si>
  <si>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</si>
  <si>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</si>
  <si>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</si>
  <si>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</si>
  <si>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</si>
  <si>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</si>
  <si>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</si>
  <si>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</si>
  <si>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</si>
  <si>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</si>
  <si>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</si>
  <si>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</si>
  <si>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</si>
  <si>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</si>
  <si>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</si>
  <si>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</si>
  <si>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</si>
  <si>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</si>
  <si>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</si>
  <si>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</si>
  <si>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</si>
  <si>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</si>
  <si>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</si>
  <si>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</si>
  <si>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</si>
  <si>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</si>
  <si>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</si>
  <si>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</si>
  <si>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</si>
  <si>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</si>
  <si>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</si>
  <si>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</si>
  <si>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</si>
  <si>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</si>
  <si>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</si>
  <si>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</si>
  <si>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</si>
  <si>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</si>
  <si>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</si>
  <si>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</si>
  <si>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</si>
  <si>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</si>
  <si>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</si>
  <si>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</si>
  <si>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</si>
  <si>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</si>
  <si>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</si>
  <si>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</si>
  <si>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</si>
  <si>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</si>
  <si>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</si>
  <si>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</si>
  <si>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</si>
  <si>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</si>
  <si>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</si>
  <si>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</si>
  <si>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</si>
  <si>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</si>
  <si>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</si>
  <si>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</si>
  <si>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</si>
  <si>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</si>
  <si>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</si>
  <si>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</si>
  <si>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</si>
  <si>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</si>
  <si>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</si>
  <si>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</si>
  <si>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</si>
  <si>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</si>
  <si>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</si>
  <si>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</si>
  <si>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</si>
  <si>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</si>
  <si>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</si>
  <si>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</si>
  <si>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</si>
  <si>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</si>
  <si>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</si>
  <si>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</si>
  <si>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</si>
  <si>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</si>
  <si>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</si>
  <si>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</si>
  <si>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</si>
  <si>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</si>
  <si>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</si>
  <si>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</si>
  <si>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</si>
  <si>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</si>
  <si>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</si>
  <si>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</si>
  <si>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</si>
  <si>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</si>
  <si>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</si>
  <si>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</si>
  <si>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</si>
  <si>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</si>
  <si>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</si>
  <si>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</si>
  <si>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</si>
  <si>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</si>
  <si>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</si>
  <si>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</si>
  <si>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</si>
  <si>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</si>
  <si>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</si>
  <si>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</si>
  <si>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</si>
  <si>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</si>
  <si>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</si>
  <si>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</si>
  <si>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</si>
  <si>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</si>
  <si>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</si>
  <si>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</si>
  <si>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</si>
  <si>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</si>
  <si>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</si>
  <si>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</si>
  <si>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</si>
  <si>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</si>
  <si>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</si>
  <si>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</si>
  <si>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</si>
  <si>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</si>
  <si>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</si>
  <si>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</si>
  <si>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</si>
  <si>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</si>
  <si>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</si>
  <si>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</si>
  <si>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</si>
  <si>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</si>
  <si>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</si>
  <si>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</si>
  <si>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</si>
  <si>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</si>
  <si>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</si>
  <si>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</si>
  <si>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</si>
  <si>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</si>
  <si>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</si>
  <si>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</si>
  <si>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</si>
  <si>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</si>
  <si>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</si>
  <si>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</si>
  <si>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</si>
  <si>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</si>
  <si>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</si>
  <si>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</si>
  <si>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</si>
  <si>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</si>
  <si>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</si>
  <si>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</si>
  <si>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</si>
  <si>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</si>
  <si>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</si>
  <si>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</si>
  <si>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</si>
  <si>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</si>
  <si>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</si>
  <si>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</si>
  <si>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</si>
  <si>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</si>
  <si>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</si>
  <si>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</si>
  <si>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</si>
  <si>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</si>
  <si>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</si>
  <si>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</si>
  <si>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</si>
  <si>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</si>
  <si>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</si>
  <si>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</si>
  <si>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</si>
  <si>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</si>
  <si>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</si>
  <si>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</si>
  <si>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</si>
  <si>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</si>
  <si>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</si>
  <si>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</si>
  <si>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</si>
  <si>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</si>
  <si>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</si>
  <si>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</si>
  <si>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</si>
  <si>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</si>
  <si>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</si>
  <si>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</si>
  <si>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</si>
  <si>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</si>
  <si>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</si>
  <si>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</si>
  <si>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</si>
  <si>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</si>
  <si>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</si>
  <si>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</si>
  <si>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</si>
  <si>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</si>
  <si>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</si>
  <si>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</si>
  <si>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</si>
  <si>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</si>
  <si>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</si>
  <si>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</si>
  <si>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</si>
  <si>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</si>
  <si>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</si>
  <si>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</si>
  <si>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</si>
  <si>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</si>
  <si>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</si>
  <si>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</si>
  <si>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</si>
  <si>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</si>
  <si>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</si>
  <si>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</si>
  <si>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</si>
  <si>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</si>
  <si>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</si>
  <si>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</si>
  <si>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</si>
  <si>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</si>
  <si>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</si>
  <si>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</si>
  <si>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</si>
  <si>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</si>
  <si>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</si>
  <si>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</si>
  <si>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</si>
  <si>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</si>
  <si>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</si>
  <si>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</si>
  <si>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</si>
  <si>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</si>
  <si>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</si>
  <si>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</si>
  <si>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</si>
  <si>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</si>
  <si>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</si>
  <si>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</si>
  <si>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</si>
  <si>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</si>
  <si>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</si>
  <si>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</si>
  <si>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</si>
  <si>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</si>
  <si>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</si>
  <si>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</si>
  <si>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</si>
  <si>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</si>
  <si>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</si>
  <si>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</si>
  <si>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</si>
  <si>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</si>
  <si>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</si>
  <si>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</si>
  <si>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</si>
  <si>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</si>
  <si>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</si>
  <si>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</si>
  <si>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</si>
  <si>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</si>
  <si>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</si>
  <si>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</si>
  <si>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</si>
  <si>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</si>
  <si>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</si>
  <si>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</si>
  <si>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</si>
  <si>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</si>
  <si>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</si>
  <si>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</si>
  <si>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</si>
  <si>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</si>
  <si>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</si>
  <si>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</si>
  <si>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</si>
  <si>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</si>
  <si>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</si>
  <si>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</si>
  <si>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</si>
  <si>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</si>
  <si>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</si>
  <si>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</si>
  <si>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</si>
  <si>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</si>
  <si>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</si>
  <si>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</si>
  <si>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</si>
  <si>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</si>
  <si>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</si>
  <si>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</si>
  <si>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</si>
  <si>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</si>
  <si>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</si>
  <si>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</si>
  <si>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</si>
  <si>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</si>
  <si>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</si>
  <si>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</si>
  <si>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</si>
  <si>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</si>
  <si>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</si>
  <si>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</si>
  <si>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</si>
  <si>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</si>
  <si>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</si>
  <si>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</si>
  <si>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</si>
  <si>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</si>
  <si>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</si>
  <si>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</si>
  <si>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</si>
  <si>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</si>
  <si>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</si>
  <si>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</si>
  <si>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</si>
  <si>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</si>
  <si>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</si>
  <si>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</si>
  <si>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</si>
  <si>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</si>
  <si>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</si>
  <si>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</si>
  <si>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</si>
  <si>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</si>
  <si>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</si>
  <si>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</si>
  <si>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</si>
  <si>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</si>
  <si>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</si>
  <si>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</si>
  <si>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</si>
  <si>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</si>
  <si>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</si>
  <si>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</si>
  <si>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</si>
  <si>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</si>
  <si>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</si>
  <si>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</si>
  <si>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</si>
  <si>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</si>
  <si>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</si>
  <si>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</si>
  <si>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</si>
  <si>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</si>
  <si>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</si>
  <si>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</si>
  <si>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</si>
  <si>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</si>
  <si>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</si>
  <si>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</si>
  <si>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</si>
  <si>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</si>
  <si>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</si>
  <si>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</si>
  <si>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</si>
  <si>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</si>
  <si>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</si>
  <si>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</si>
  <si>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</si>
  <si>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</si>
  <si>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</si>
  <si>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</si>
  <si>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</si>
  <si>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</si>
  <si>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</si>
  <si>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</si>
  <si>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</si>
  <si>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</si>
  <si>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</si>
  <si>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</si>
  <si>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</si>
  <si>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</si>
  <si>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</si>
  <si>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</si>
  <si>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</si>
  <si>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</si>
  <si>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</si>
  <si>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</si>
  <si>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</si>
  <si>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</si>
  <si>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</si>
  <si>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</si>
  <si>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</si>
  <si>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</si>
  <si>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</si>
  <si>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</si>
  <si>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</si>
  <si>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</si>
  <si>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</si>
  <si>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</si>
  <si>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</si>
  <si>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</si>
  <si>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</si>
  <si>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</si>
  <si>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</si>
  <si>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</si>
  <si>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</si>
  <si>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</si>
  <si>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</si>
  <si>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</si>
  <si>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</si>
  <si>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</si>
  <si>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</si>
  <si>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</si>
  <si>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</si>
  <si>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</si>
  <si>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</si>
  <si>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</si>
  <si>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</si>
  <si>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</si>
  <si>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</si>
  <si>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</si>
  <si>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</si>
  <si>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</si>
  <si>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</si>
  <si>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</si>
  <si>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</si>
  <si>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</si>
  <si>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</si>
  <si>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</si>
  <si>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</si>
  <si>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</si>
  <si>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</si>
  <si>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</si>
  <si>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</si>
  <si>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</si>
  <si>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</si>
  <si>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</si>
  <si>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</si>
  <si>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</si>
  <si>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</si>
  <si>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</si>
  <si>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</si>
  <si>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</si>
  <si>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</si>
  <si>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</si>
  <si>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</si>
  <si>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</si>
  <si>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</si>
  <si>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</si>
  <si>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</si>
  <si>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</si>
  <si>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</si>
  <si>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</si>
  <si>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</si>
  <si>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</si>
  <si>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</si>
  <si>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</si>
  <si>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</si>
  <si>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</si>
  <si>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</si>
  <si>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</si>
  <si>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</si>
  <si>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</si>
  <si>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</si>
  <si>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</si>
  <si>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</si>
  <si>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</si>
  <si>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</si>
  <si>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</si>
  <si>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</si>
  <si>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</si>
  <si>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</si>
  <si>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</si>
  <si>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</si>
  <si>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</si>
  <si>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</si>
  <si>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</si>
  <si>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</si>
  <si>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</si>
  <si>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</si>
  <si>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</si>
  <si>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</si>
  <si>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</si>
  <si>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</si>
  <si>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</si>
  <si>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</si>
  <si>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</si>
  <si>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</si>
  <si>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</si>
  <si>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</si>
  <si>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</si>
  <si>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</si>
  <si>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</si>
  <si>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</si>
  <si>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</si>
  <si>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</si>
  <si>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</si>
  <si>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</si>
  <si>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</si>
  <si>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</si>
  <si>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</si>
  <si>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</si>
  <si>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</si>
  <si>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</si>
  <si>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</si>
  <si>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</si>
  <si>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</si>
  <si>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</si>
  <si>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</si>
  <si>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</si>
  <si>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</si>
  <si>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</si>
  <si>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</si>
  <si>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</si>
  <si>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</si>
  <si>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</si>
  <si>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</si>
  <si>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</si>
  <si>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</si>
  <si>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</si>
  <si>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</si>
  <si>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</si>
  <si>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</si>
  <si>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</si>
  <si>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</si>
  <si>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</si>
  <si>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</si>
  <si>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</si>
  <si>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</si>
  <si>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</si>
  <si>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</si>
  <si>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</si>
  <si>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</si>
  <si>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</si>
  <si>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</si>
  <si>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</si>
  <si>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</si>
  <si>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</si>
  <si>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</si>
  <si>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</si>
  <si>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</si>
  <si>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</si>
  <si>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</si>
  <si>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</si>
  <si>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</si>
  <si>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</si>
  <si>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</si>
  <si>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</si>
  <si>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</si>
  <si>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</si>
  <si>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</si>
  <si>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</si>
  <si>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</si>
  <si>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</si>
  <si>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</si>
  <si>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</si>
  <si>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</si>
  <si>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</si>
  <si>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</si>
  <si>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</si>
  <si>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</si>
  <si>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</si>
  <si>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</si>
  <si>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</si>
  <si>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</si>
  <si>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</si>
  <si>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</si>
  <si>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</si>
  <si>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</si>
  <si>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</si>
  <si>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</si>
  <si>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</si>
  <si>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</si>
  <si>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</si>
  <si>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</si>
  <si>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</si>
  <si>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</si>
  <si>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</si>
  <si>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</si>
  <si>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</si>
  <si>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</si>
  <si>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</si>
  <si>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</si>
  <si>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</si>
  <si>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</si>
  <si>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</si>
  <si>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</si>
  <si>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</si>
  <si>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</si>
  <si>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</si>
  <si>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</si>
  <si>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</si>
  <si>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</si>
  <si>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</si>
  <si>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</si>
  <si>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</si>
  <si>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</si>
  <si>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</si>
  <si>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</si>
  <si>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</si>
  <si>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</si>
  <si>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</si>
  <si>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</si>
  <si>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</si>
  <si>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</si>
  <si>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</si>
  <si>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</si>
  <si>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</si>
  <si>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</si>
  <si>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</si>
  <si>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</si>
  <si>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</si>
  <si>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</si>
  <si>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</si>
  <si>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</si>
  <si>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</si>
  <si>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</si>
  <si>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</si>
  <si>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</si>
  <si>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</si>
  <si>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</si>
  <si>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</si>
  <si>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</si>
  <si>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</si>
  <si>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</si>
  <si>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</si>
  <si>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</si>
  <si>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</si>
  <si>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</si>
  <si>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</si>
  <si>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</si>
  <si>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</si>
  <si>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</si>
  <si>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</si>
  <si>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</si>
  <si>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</si>
  <si>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</si>
  <si>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</si>
  <si>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</si>
  <si>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</si>
  <si>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</si>
  <si>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</si>
  <si>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</si>
  <si>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</si>
  <si>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</si>
  <si>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</si>
  <si>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</si>
  <si>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</si>
  <si>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</si>
  <si>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</si>
  <si>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</si>
  <si>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</si>
  <si>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</si>
  <si>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</si>
  <si>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</si>
  <si>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</si>
  <si>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</si>
  <si>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</si>
  <si>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</si>
  <si>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</si>
  <si>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</si>
  <si>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</si>
  <si>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</si>
  <si>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</si>
  <si>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</si>
  <si>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</si>
  <si>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</si>
  <si>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</si>
  <si>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</si>
  <si>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</si>
  <si>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</si>
  <si>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</si>
  <si>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</si>
  <si>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</si>
  <si>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</si>
  <si>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</si>
  <si>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</si>
  <si>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</si>
  <si>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</si>
  <si>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</si>
  <si>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</si>
  <si>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</si>
  <si>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</si>
  <si>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</si>
  <si>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</si>
  <si>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</si>
  <si>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</si>
  <si>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</si>
  <si>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</si>
  <si>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</si>
  <si>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</si>
  <si>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</si>
  <si>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</si>
  <si>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</si>
  <si>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</si>
  <si>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</si>
  <si>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</si>
  <si>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</si>
  <si>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</si>
  <si>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</si>
  <si>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</si>
  <si>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</si>
  <si>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</si>
  <si>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</si>
  <si>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</si>
  <si>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</si>
  <si>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</si>
  <si>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</si>
  <si>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</si>
  <si>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</si>
  <si>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</si>
  <si>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</si>
  <si>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</si>
  <si>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</si>
  <si>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</si>
  <si>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</si>
  <si>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</si>
  <si>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</si>
  <si>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</si>
  <si>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</si>
  <si>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</si>
  <si>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</si>
  <si>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</si>
  <si>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</si>
  <si>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</si>
  <si>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</si>
  <si>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</si>
  <si>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</si>
  <si>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</si>
  <si>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</si>
  <si>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</si>
  <si>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</si>
  <si>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</si>
  <si>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</si>
  <si>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</si>
  <si>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</si>
  <si>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</si>
  <si>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</si>
  <si>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</si>
  <si>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</si>
  <si>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</si>
  <si>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</si>
  <si>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</si>
  <si>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</si>
  <si>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</si>
  <si>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</si>
  <si>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</si>
  <si>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</si>
  <si>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</si>
  <si>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</si>
  <si>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</si>
  <si>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</si>
  <si>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</si>
  <si>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</si>
  <si>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</si>
  <si>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</si>
  <si>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</si>
  <si>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</si>
  <si>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</si>
  <si>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</si>
  <si>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</si>
  <si>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</si>
  <si>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</si>
  <si>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</si>
  <si>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</si>
  <si>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</si>
  <si>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</si>
  <si>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</si>
  <si>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</si>
  <si>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</si>
  <si>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</si>
  <si>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</si>
  <si>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</si>
  <si>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</si>
  <si>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</si>
  <si>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</si>
  <si>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</si>
  <si>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</si>
  <si>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</si>
  <si>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</si>
  <si>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</si>
  <si>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</si>
  <si>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</si>
  <si>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</si>
  <si>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</si>
  <si>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</si>
  <si>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</si>
  <si>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</si>
  <si>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</si>
  <si>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</si>
  <si>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</si>
  <si>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</si>
  <si>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</si>
  <si>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</si>
  <si>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</si>
  <si>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</si>
  <si>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</si>
  <si>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</si>
  <si>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</si>
  <si>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</si>
  <si>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</si>
  <si>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</si>
  <si>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</si>
  <si>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</si>
  <si>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</si>
  <si>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</si>
  <si>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</si>
  <si>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</si>
  <si>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</si>
  <si>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</si>
  <si>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</si>
  <si>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</si>
  <si>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</si>
  <si>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</si>
  <si>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</si>
  <si>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</si>
  <si>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</si>
  <si>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</si>
  <si>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</si>
  <si>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</si>
  <si>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</si>
  <si>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</si>
  <si>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</si>
  <si>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</si>
  <si>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</si>
  <si>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</si>
  <si>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</si>
  <si>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</si>
  <si>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</si>
  <si>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</si>
  <si>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</si>
  <si>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</si>
  <si>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</si>
  <si>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</si>
  <si>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</si>
  <si>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</si>
  <si>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</si>
  <si>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</si>
  <si>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</si>
  <si>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</si>
  <si>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</si>
  <si>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</si>
  <si>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</si>
  <si>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</si>
  <si>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</si>
  <si>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</si>
  <si>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</si>
  <si>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</si>
  <si>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</si>
  <si>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</si>
  <si>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</si>
  <si>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</si>
  <si>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</si>
  <si>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</si>
  <si>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</si>
  <si>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</si>
  <si>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</si>
  <si>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</si>
  <si>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</si>
  <si>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</si>
  <si>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</si>
  <si>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</si>
  <si>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</si>
  <si>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</si>
  <si>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</si>
  <si>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</si>
  <si>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</si>
  <si>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</si>
  <si>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</si>
  <si>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</si>
  <si>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</si>
  <si>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</si>
  <si>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</si>
  <si>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</si>
  <si>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</si>
  <si>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</si>
  <si>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</si>
  <si>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</si>
  <si>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</si>
  <si>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</si>
  <si>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</si>
  <si>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</si>
  <si>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</si>
  <si>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</si>
  <si>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</si>
  <si>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</si>
  <si>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</si>
  <si>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</si>
  <si>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</si>
  <si>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</si>
  <si>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</si>
  <si>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</si>
  <si>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</si>
  <si>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</si>
  <si>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</si>
  <si>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</si>
  <si>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</si>
  <si>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</si>
  <si>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</si>
  <si>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</si>
  <si>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</si>
  <si>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</si>
  <si>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</si>
  <si>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</si>
  <si>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</si>
  <si>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</si>
  <si>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</si>
  <si>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</si>
  <si>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</si>
  <si>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</si>
  <si>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</si>
  <si>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</si>
  <si>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</si>
  <si>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</si>
  <si>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</si>
  <si>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</si>
  <si>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</si>
  <si>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</si>
  <si>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</si>
  <si>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</si>
  <si>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</si>
  <si>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</si>
  <si>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</si>
  <si>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</si>
  <si>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</si>
  <si>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</si>
  <si>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</si>
  <si>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</si>
  <si>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</si>
  <si>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</si>
  <si>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</si>
  <si>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</si>
  <si>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</si>
  <si>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</si>
  <si>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</si>
  <si>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</si>
  <si>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</si>
  <si>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</si>
  <si>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</si>
  <si>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</si>
  <si>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</si>
  <si>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</si>
  <si>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</si>
  <si>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</si>
  <si>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</si>
  <si>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</si>
  <si>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</si>
  <si>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</si>
  <si>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</si>
  <si>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</si>
  <si>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</si>
  <si>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</si>
  <si>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</si>
  <si>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</si>
  <si>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</si>
  <si>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</si>
  <si>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</si>
  <si>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</si>
  <si>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</si>
  <si>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</si>
  <si>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</si>
  <si>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</si>
  <si>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</si>
  <si>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</si>
  <si>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</si>
  <si>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</si>
  <si>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</si>
  <si>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</si>
  <si>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</si>
  <si>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</si>
  <si>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</si>
  <si>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</si>
  <si>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</si>
  <si>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</si>
  <si>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</si>
  <si>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</si>
  <si>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</si>
  <si>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</si>
  <si>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</si>
  <si>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</si>
  <si>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</si>
  <si>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</si>
  <si>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</si>
  <si>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</si>
  <si>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</si>
  <si>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</si>
  <si>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</si>
  <si>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</si>
  <si>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</si>
  <si>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</si>
  <si>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</si>
  <si>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</si>
  <si>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</si>
  <si>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</si>
  <si>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</si>
  <si>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</si>
  <si>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</si>
  <si>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</si>
  <si>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</si>
  <si>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</si>
  <si>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</si>
  <si>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</si>
  <si>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</si>
  <si>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</si>
  <si>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</si>
  <si>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</si>
  <si>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</si>
  <si>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</si>
  <si>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</si>
  <si>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</si>
  <si>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</si>
  <si>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</si>
  <si>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</si>
  <si>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</si>
  <si>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</si>
  <si>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</si>
  <si>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</si>
  <si>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</si>
  <si>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</si>
  <si>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</si>
  <si>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</si>
  <si>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</si>
  <si>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</si>
  <si>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</si>
  <si>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</si>
  <si>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</si>
  <si>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</si>
  <si>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</si>
  <si>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</si>
  <si>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</si>
  <si>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</si>
  <si>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</si>
  <si>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</si>
  <si>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</si>
  <si>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</si>
  <si>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</si>
  <si>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</si>
  <si>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</si>
  <si>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</si>
  <si>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</si>
  <si>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</si>
  <si>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</si>
  <si>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</si>
  <si>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</si>
  <si>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</si>
  <si>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</si>
  <si>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</si>
  <si>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</si>
  <si>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</si>
  <si>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</si>
  <si>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</si>
  <si>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</si>
  <si>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</si>
  <si>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</si>
  <si>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</si>
  <si>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</si>
  <si>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</si>
  <si>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</si>
  <si>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</si>
  <si>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</si>
  <si>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</si>
  <si>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</si>
  <si>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</si>
  <si>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</si>
  <si>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</si>
  <si>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</si>
  <si>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</si>
  <si>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</si>
  <si>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</si>
  <si>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</si>
  <si>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</si>
  <si>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</si>
  <si>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</si>
  <si>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</si>
  <si>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</si>
  <si>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</si>
  <si>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</si>
  <si>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</si>
  <si>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</si>
  <si>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</si>
  <si>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</si>
  <si>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</si>
  <si>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</si>
  <si>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</si>
  <si>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</si>
  <si>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</si>
  <si>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</si>
  <si>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</si>
  <si>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</si>
  <si>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</si>
  <si>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</si>
  <si>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</si>
  <si>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</si>
  <si>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</si>
  <si>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</si>
  <si>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</si>
  <si>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</si>
  <si>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</si>
  <si>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</si>
  <si>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</si>
  <si>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</si>
  <si>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</si>
  <si>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</si>
  <si>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</si>
  <si>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</si>
  <si>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</si>
  <si>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</si>
  <si>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</si>
  <si>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</si>
  <si>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</si>
  <si>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</si>
  <si>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</si>
  <si>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</si>
  <si>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</si>
  <si>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</si>
  <si>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</si>
  <si>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</si>
  <si>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</si>
  <si>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</si>
  <si>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</si>
  <si>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</si>
  <si>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</si>
  <si>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</si>
  <si>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</si>
  <si>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</si>
  <si>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</si>
  <si>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</si>
  <si>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</si>
  <si>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</si>
  <si>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</si>
  <si>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</si>
  <si>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</si>
  <si>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</si>
  <si>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</si>
  <si>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</si>
  <si>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</si>
  <si>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</si>
  <si>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</si>
  <si>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</si>
  <si>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</si>
  <si>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</si>
  <si>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</si>
  <si>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</si>
  <si>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</si>
  <si>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</si>
  <si>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</si>
  <si>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</si>
  <si>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</si>
  <si>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</si>
  <si>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</si>
  <si>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</si>
  <si>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</si>
  <si>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</si>
  <si>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</si>
  <si>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</si>
  <si>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</si>
  <si>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</si>
  <si>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</si>
  <si>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</si>
  <si>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</si>
  <si>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</si>
  <si>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</si>
  <si>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</si>
  <si>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</si>
  <si>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</si>
  <si>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</si>
  <si>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</si>
  <si>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</si>
  <si>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</si>
  <si>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</si>
  <si>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</si>
  <si>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</si>
  <si>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</si>
  <si>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</si>
  <si>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</si>
  <si>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</si>
  <si>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</si>
  <si>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</si>
  <si>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</si>
  <si>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</si>
  <si>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</si>
  <si>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</si>
  <si>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</si>
  <si>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</si>
  <si>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</si>
  <si>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</si>
  <si>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</si>
  <si>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</si>
  <si>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</si>
  <si>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</si>
  <si>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</si>
  <si>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</si>
  <si>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</si>
  <si>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</si>
  <si>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</si>
  <si>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</si>
  <si>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</si>
  <si>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</si>
  <si>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</si>
  <si>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</si>
  <si>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</si>
  <si>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</si>
  <si>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</si>
  <si>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</si>
  <si>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</si>
  <si>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</si>
  <si>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</si>
  <si>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</si>
  <si>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</si>
  <si>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</si>
  <si>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</si>
  <si>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</si>
  <si>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</si>
  <si>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</si>
  <si>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</si>
  <si>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</si>
  <si>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</si>
  <si>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</si>
  <si>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</si>
  <si>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</si>
  <si>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</si>
  <si>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</si>
  <si>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</si>
  <si>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</si>
  <si>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</si>
  <si>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</si>
  <si>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</si>
  <si>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</si>
  <si>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</si>
  <si>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</si>
  <si>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</si>
  <si>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</si>
  <si>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</si>
  <si>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</si>
  <si>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</si>
  <si>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</si>
  <si>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</si>
  <si>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</si>
  <si>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</si>
  <si>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</si>
  <si>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</si>
  <si>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</si>
  <si>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</si>
  <si>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</si>
  <si>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</si>
  <si>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</si>
  <si>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</si>
  <si>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</si>
  <si>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</si>
  <si>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</si>
  <si>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</si>
  <si>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</si>
  <si>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</si>
  <si>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</si>
  <si>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</si>
  <si>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</si>
  <si>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</si>
  <si>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</si>
  <si>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</si>
  <si>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</si>
  <si>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</si>
  <si>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</si>
  <si>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</si>
  <si>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</si>
  <si>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</si>
  <si>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</si>
  <si>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</si>
  <si>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</si>
  <si>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</si>
  <si>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</si>
  <si>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</si>
  <si>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</si>
  <si>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</si>
  <si>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</si>
  <si>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</si>
  <si>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</si>
  <si>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</si>
  <si>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</si>
  <si>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</si>
  <si>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</si>
  <si>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</si>
  <si>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</si>
  <si>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</si>
  <si>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</si>
  <si>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</si>
  <si>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</si>
  <si>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</si>
  <si>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</si>
  <si>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</si>
  <si>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</si>
  <si>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</si>
  <si>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</si>
  <si>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</si>
  <si>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</si>
  <si>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</si>
  <si>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</si>
  <si>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</si>
  <si>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</si>
  <si>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</si>
  <si>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</si>
  <si>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</si>
  <si>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</si>
  <si>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</si>
  <si>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</si>
  <si>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</si>
  <si>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</si>
  <si>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</si>
  <si>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</si>
  <si>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</si>
  <si>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</si>
  <si>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</si>
  <si>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</si>
  <si>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</si>
  <si>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</si>
  <si>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</si>
  <si>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</si>
  <si>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</si>
  <si>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</si>
  <si>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</si>
  <si>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</si>
  <si>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</si>
  <si>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</si>
  <si>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</si>
  <si>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</si>
  <si>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</si>
  <si>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</si>
  <si>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</si>
  <si>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</si>
  <si>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</si>
  <si>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</si>
  <si>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</si>
  <si>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</si>
  <si>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</si>
  <si>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</si>
  <si>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</si>
  <si>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</si>
  <si>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</si>
  <si>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</si>
  <si>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</si>
  <si>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</si>
  <si>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</si>
  <si>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</si>
  <si>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</si>
  <si>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</si>
  <si>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</si>
  <si>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</si>
  <si>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</si>
  <si>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</si>
  <si>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</si>
  <si>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</si>
  <si>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</si>
  <si>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</si>
  <si>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</si>
  <si>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</si>
  <si>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</si>
  <si>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</si>
  <si>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</si>
  <si>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</si>
  <si>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</si>
  <si>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</si>
  <si>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</si>
  <si>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</si>
  <si>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</si>
  <si>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</si>
  <si>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</si>
  <si>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</si>
  <si>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</si>
  <si>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</si>
  <si>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</si>
  <si>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</si>
  <si>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</si>
  <si>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</si>
  <si>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</si>
  <si>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</si>
  <si>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</si>
  <si>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</si>
  <si>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</si>
  <si>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</si>
  <si>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</si>
  <si>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</si>
  <si>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</si>
  <si>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</si>
  <si>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</si>
  <si>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</si>
  <si>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</si>
  <si>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</si>
  <si>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</si>
  <si>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</si>
  <si>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</si>
  <si>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</si>
  <si>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</si>
  <si>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</si>
  <si>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</si>
  <si>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</si>
  <si>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</si>
  <si>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</si>
  <si>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</si>
  <si>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</si>
  <si>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</si>
  <si>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</si>
  <si>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</si>
  <si>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</si>
  <si>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</si>
  <si>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</si>
  <si>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</si>
  <si>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</si>
  <si>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</si>
  <si>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</si>
  <si>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</si>
  <si>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</si>
  <si>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</si>
  <si>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</si>
  <si>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</si>
  <si>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</si>
  <si>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</si>
  <si>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</si>
  <si>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</si>
  <si>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</si>
  <si>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</si>
  <si>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</si>
  <si>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</si>
  <si>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</si>
  <si>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</si>
  <si>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</si>
  <si>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</si>
  <si>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</si>
  <si>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</si>
  <si>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</si>
  <si>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</si>
  <si>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</si>
  <si>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</si>
  <si>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</si>
  <si>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</si>
  <si>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</si>
  <si>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</si>
  <si>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</si>
  <si>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</si>
  <si>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</si>
  <si>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</si>
  <si>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</si>
  <si>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</si>
  <si>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</si>
  <si>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</si>
  <si>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</si>
  <si>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</si>
  <si>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</si>
  <si>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</si>
  <si>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</si>
  <si>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</si>
  <si>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</si>
  <si>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</si>
  <si>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</si>
  <si>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</si>
  <si>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</si>
  <si>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</si>
  <si>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</si>
  <si>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</si>
  <si>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</si>
  <si>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</si>
  <si>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</si>
  <si>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</si>
  <si>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</si>
  <si>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</si>
  <si>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</si>
  <si>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</si>
  <si>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</si>
  <si>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</si>
  <si>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</si>
  <si>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</si>
  <si>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</si>
  <si>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</si>
  <si>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</si>
  <si>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</si>
  <si>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</si>
  <si>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</si>
  <si>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</si>
  <si>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</si>
  <si>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</si>
  <si>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</si>
  <si>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</si>
  <si>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</si>
  <si>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</si>
  <si>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</si>
  <si>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</si>
  <si>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</si>
  <si>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</si>
  <si>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</si>
  <si>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</si>
  <si>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</si>
  <si>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</si>
  <si>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</si>
  <si>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</si>
  <si>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</si>
  <si>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</si>
  <si>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</si>
  <si>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</si>
  <si>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</si>
  <si>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</si>
  <si>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</si>
  <si>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</si>
  <si>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</si>
  <si>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</si>
  <si>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</si>
  <si>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</si>
  <si>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</si>
  <si>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</si>
  <si>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</si>
  <si>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</si>
  <si>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</si>
  <si>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</si>
  <si>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</si>
  <si>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</si>
  <si>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</si>
  <si>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</si>
  <si>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</si>
  <si>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</si>
  <si>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</si>
  <si>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</si>
  <si>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</si>
  <si>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</si>
  <si>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</si>
  <si>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</si>
  <si>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</si>
  <si>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</si>
  <si>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</si>
  <si>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</si>
  <si>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</si>
  <si>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</si>
  <si>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</si>
  <si>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</si>
  <si>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</si>
  <si>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</si>
  <si>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</si>
  <si>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</si>
  <si>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</si>
  <si>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</si>
  <si>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</si>
  <si>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</si>
  <si>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</si>
  <si>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</si>
  <si>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</si>
  <si>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</si>
  <si>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</si>
  <si>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</si>
  <si>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</si>
  <si>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</si>
  <si>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</si>
  <si>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</si>
  <si>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</si>
  <si>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</si>
  <si>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</si>
  <si>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</si>
  <si>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</si>
  <si>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</si>
  <si>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</si>
  <si>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</si>
  <si>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</si>
  <si>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</si>
  <si>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</si>
  <si>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</si>
  <si>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</si>
  <si>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</si>
  <si>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</si>
  <si>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</si>
  <si>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</si>
  <si>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</si>
  <si>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</si>
  <si>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</si>
  <si>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</si>
  <si>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</si>
  <si>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</si>
  <si>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</si>
  <si>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</si>
  <si>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</si>
  <si>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</si>
  <si>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</si>
  <si>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</si>
  <si>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</si>
  <si>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</si>
  <si>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</si>
  <si>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</si>
  <si>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</si>
  <si>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</si>
  <si>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</si>
  <si>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</si>
  <si>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</si>
  <si>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</si>
  <si>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</si>
  <si>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</si>
  <si>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</si>
  <si>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</si>
  <si>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</si>
  <si>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</si>
  <si>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</si>
  <si>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</si>
  <si>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</si>
  <si>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</si>
  <si>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</si>
  <si>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</si>
  <si>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</si>
  <si>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</si>
  <si>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</si>
  <si>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</si>
  <si>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</si>
  <si>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</si>
  <si>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</si>
  <si>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</si>
  <si>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</si>
  <si>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</si>
  <si>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</si>
  <si>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</si>
  <si>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</si>
  <si>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</si>
  <si>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</si>
  <si>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</si>
  <si>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</si>
  <si>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</si>
  <si>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</si>
  <si>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</si>
  <si>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</si>
  <si>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</si>
  <si>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</si>
  <si>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</si>
  <si>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</si>
  <si>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</si>
  <si>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</si>
  <si>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</si>
  <si>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</si>
  <si>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</si>
  <si>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</si>
  <si>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</si>
  <si>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</si>
  <si>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</si>
  <si>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</si>
  <si>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</si>
  <si>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</si>
  <si>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</si>
  <si>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</si>
  <si>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</si>
  <si>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</si>
  <si>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</si>
  <si>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</si>
  <si>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</si>
  <si>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</si>
  <si>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</si>
  <si>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</si>
  <si>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</si>
  <si>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</si>
  <si>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</si>
  <si>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</si>
  <si>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</si>
  <si>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</si>
  <si>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</si>
  <si>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</si>
  <si>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</si>
  <si>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</si>
  <si>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</si>
  <si>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</si>
  <si>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</si>
  <si>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</si>
  <si>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</si>
  <si>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</si>
  <si>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</si>
  <si>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</si>
  <si>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</si>
  <si>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</si>
  <si>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</si>
  <si>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</si>
  <si>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</si>
  <si>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</si>
  <si>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</si>
  <si>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</si>
  <si>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</si>
  <si>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</si>
  <si>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</si>
  <si>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</si>
  <si>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</si>
  <si>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</si>
  <si>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</si>
  <si>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</si>
  <si>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</si>
  <si>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</si>
  <si>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</si>
  <si>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</si>
  <si>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</si>
  <si>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</si>
  <si>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</si>
  <si>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</si>
  <si>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</si>
  <si>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</si>
  <si>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</si>
  <si>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</si>
  <si>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</si>
  <si>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</si>
  <si>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</si>
  <si>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</si>
  <si>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</si>
  <si>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</si>
  <si>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</si>
  <si>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</si>
  <si>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</si>
  <si>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</si>
  <si>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</si>
  <si>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</si>
  <si>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</si>
  <si>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</si>
  <si>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</si>
  <si>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</si>
  <si>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</si>
  <si>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</si>
  <si>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</si>
  <si>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</si>
  <si>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</si>
  <si>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</si>
  <si>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</si>
  <si>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</si>
  <si>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</si>
  <si>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</si>
  <si>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</si>
  <si>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</si>
  <si>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</si>
  <si>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</si>
  <si>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</si>
  <si>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</si>
  <si>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</si>
  <si>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</si>
  <si>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</si>
  <si>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</si>
  <si>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</si>
  <si>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</si>
  <si>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</si>
  <si>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</si>
  <si>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</si>
  <si>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</si>
  <si>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</si>
  <si>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</si>
  <si>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</si>
  <si>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</si>
  <si>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</si>
  <si>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</si>
  <si>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</si>
  <si>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</si>
  <si>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</si>
  <si>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</si>
  <si>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</si>
  <si>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</si>
  <si>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</si>
  <si>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</si>
  <si>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</si>
  <si>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</si>
  <si>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</si>
  <si>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</si>
  <si>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</si>
  <si>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</si>
  <si>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</si>
  <si>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</si>
  <si>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</si>
  <si>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</si>
  <si>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</si>
  <si>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</si>
  <si>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</si>
  <si>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</si>
  <si>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</si>
  <si>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</si>
  <si>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</si>
  <si>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</si>
  <si>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</si>
  <si>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</si>
  <si>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</si>
  <si>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</si>
  <si>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</si>
  <si>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</si>
  <si>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</si>
  <si>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</si>
  <si>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</si>
  <si>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</si>
  <si>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</si>
  <si>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</si>
  <si>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</si>
  <si>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</si>
  <si>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</si>
  <si>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</si>
  <si>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</si>
  <si>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</si>
  <si>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</si>
  <si>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</si>
  <si>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</si>
  <si>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</si>
  <si>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</si>
  <si>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</si>
  <si>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</si>
  <si>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</si>
  <si>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</si>
  <si>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</si>
  <si>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</si>
  <si>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</si>
  <si>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</si>
  <si>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</si>
  <si>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</si>
  <si>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</si>
  <si>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</si>
  <si>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</si>
  <si>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</si>
  <si>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</si>
  <si>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</si>
  <si>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</si>
  <si>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</si>
  <si>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</si>
  <si>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</si>
  <si>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</si>
  <si>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</si>
  <si>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</si>
  <si>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</si>
  <si>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</si>
  <si>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</si>
  <si>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</si>
  <si>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</si>
  <si>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</si>
  <si>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</si>
  <si>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</si>
  <si>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</si>
  <si>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</si>
  <si>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</si>
  <si>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</si>
  <si>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</si>
  <si>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</si>
  <si>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</si>
  <si>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</si>
  <si>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</si>
  <si>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</si>
  <si>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</si>
  <si>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</si>
  <si>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</si>
  <si>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</si>
  <si>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</si>
  <si>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</si>
  <si>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</si>
  <si>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</si>
  <si>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</si>
  <si>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</si>
  <si>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</si>
  <si>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</si>
  <si>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</si>
  <si>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</si>
  <si>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</si>
  <si>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</si>
  <si>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</si>
  <si>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</si>
  <si>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</si>
  <si>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</si>
  <si>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</si>
  <si>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</si>
  <si>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</si>
  <si>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</si>
  <si>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</si>
  <si>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</si>
  <si>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</si>
  <si>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</si>
  <si>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</si>
  <si>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</si>
  <si>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</si>
  <si>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</si>
  <si>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</si>
  <si>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</si>
  <si>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</si>
  <si>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</si>
  <si>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</si>
  <si>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</si>
  <si>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</si>
  <si>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</si>
  <si>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</si>
  <si>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</si>
  <si>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</si>
  <si>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</si>
  <si>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</si>
  <si>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</si>
  <si>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</si>
  <si>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</si>
  <si>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</si>
  <si>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</si>
  <si>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</si>
  <si>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</si>
  <si>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</si>
  <si>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</si>
  <si>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</si>
  <si>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</si>
  <si>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</si>
  <si>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</si>
  <si>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</si>
  <si>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</si>
  <si>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</si>
  <si>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</si>
  <si>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</si>
  <si>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</si>
  <si>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</si>
  <si>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</si>
  <si>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</si>
  <si>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</si>
  <si>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</si>
  <si>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</si>
  <si>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</si>
  <si>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</si>
  <si>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</si>
  <si>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</si>
  <si>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</si>
  <si>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</si>
  <si>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</si>
  <si>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</si>
  <si>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</si>
  <si>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</si>
  <si>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</si>
  <si>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</si>
  <si>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</si>
  <si>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</si>
  <si>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</si>
  <si>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</si>
  <si>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</si>
  <si>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</si>
  <si>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</si>
  <si>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</si>
  <si>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</si>
  <si>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</si>
  <si>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</si>
  <si>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</si>
  <si>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</si>
  <si>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</si>
  <si>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</si>
  <si>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</si>
  <si>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</si>
  <si>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</si>
  <si>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</si>
  <si>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</si>
  <si>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</si>
  <si>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</si>
  <si>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</si>
  <si>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</si>
  <si>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</si>
  <si>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</si>
  <si>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</si>
  <si>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</si>
  <si>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</si>
  <si>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</si>
  <si>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</si>
  <si>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</si>
  <si>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</si>
  <si>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</si>
  <si>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</si>
  <si>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</si>
  <si>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</si>
  <si>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</si>
  <si>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</si>
  <si>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</si>
  <si>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</si>
  <si>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</si>
  <si>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</si>
  <si>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</si>
  <si>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</si>
  <si>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</si>
  <si>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</si>
  <si>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</si>
  <si>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</si>
  <si>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</si>
  <si>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</si>
  <si>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</si>
  <si>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</si>
  <si>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</si>
  <si>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</si>
  <si>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</si>
  <si>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</si>
  <si>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</si>
  <si>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</si>
  <si>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</si>
  <si>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</si>
  <si>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</si>
  <si>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</si>
  <si>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</si>
  <si>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</si>
  <si>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</si>
  <si>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</si>
  <si>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</si>
  <si>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</si>
  <si>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</si>
  <si>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</si>
  <si>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</si>
  <si>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</si>
  <si>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</si>
  <si>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</si>
  <si>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</si>
  <si>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</si>
  <si>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</si>
  <si>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</si>
  <si>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</si>
  <si>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</si>
  <si>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</si>
  <si>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</si>
  <si>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</si>
  <si>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</si>
  <si>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</si>
  <si>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</si>
  <si>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</si>
  <si>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</si>
  <si>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</si>
  <si>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</si>
  <si>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</si>
  <si>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</si>
  <si>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</si>
  <si>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</si>
  <si>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</si>
  <si>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</si>
  <si>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</si>
  <si>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</si>
  <si>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</si>
  <si>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</si>
  <si>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</si>
  <si>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</si>
  <si>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</si>
  <si>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</si>
  <si>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</si>
  <si>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</si>
  <si>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</si>
  <si>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</si>
  <si>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</si>
  <si>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</si>
  <si>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</si>
  <si>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</si>
  <si>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</si>
  <si>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</si>
  <si>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</si>
  <si>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</si>
  <si>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</si>
  <si>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</si>
  <si>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</si>
  <si>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</si>
  <si>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</si>
  <si>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</si>
  <si>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</si>
  <si>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</si>
  <si>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</si>
  <si>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</si>
  <si>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</si>
  <si>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</si>
  <si>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</si>
  <si>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</si>
  <si>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</si>
  <si>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</si>
  <si>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</si>
  <si>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</si>
  <si>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</si>
  <si>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</si>
  <si>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</si>
  <si>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</si>
  <si>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</si>
  <si>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</si>
  <si>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</si>
  <si>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</si>
  <si>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</si>
  <si>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</si>
  <si>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</si>
  <si>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</si>
  <si>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</si>
  <si>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</si>
  <si>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</si>
  <si>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</si>
  <si>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</si>
  <si>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</si>
  <si>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</si>
  <si>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</si>
  <si>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</si>
  <si>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</si>
  <si>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</si>
  <si>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</si>
  <si>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</si>
  <si>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</si>
  <si>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</si>
  <si>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</si>
  <si>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</si>
  <si>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</si>
  <si>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</si>
  <si>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</si>
  <si>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</si>
  <si>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</si>
  <si>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</si>
  <si>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</si>
  <si>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</si>
  <si>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</si>
  <si>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</si>
  <si>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</si>
  <si>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</si>
  <si>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</si>
  <si>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</si>
  <si>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</si>
  <si>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</si>
  <si>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</si>
  <si>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</si>
  <si>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</si>
  <si>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</si>
  <si>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</si>
  <si>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</si>
  <si>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</si>
  <si>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</si>
  <si>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</si>
  <si>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</si>
  <si>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</si>
  <si>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</si>
  <si>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</si>
  <si>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</si>
  <si>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</si>
  <si>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</si>
  <si>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</si>
  <si>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</si>
  <si>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</si>
  <si>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</si>
  <si>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</si>
  <si>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</si>
  <si>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</si>
  <si>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</si>
  <si>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</si>
  <si>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</si>
  <si>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</si>
  <si>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</si>
  <si>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</si>
  <si>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</si>
  <si>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</si>
  <si>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</si>
  <si>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</si>
  <si>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</si>
  <si>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</si>
  <si>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</si>
  <si>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</si>
  <si>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</si>
  <si>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</si>
  <si>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</si>
  <si>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</si>
  <si>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</si>
  <si>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</si>
  <si>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</si>
  <si>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</si>
  <si>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</si>
  <si>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</si>
  <si>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</si>
  <si>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</si>
  <si>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</si>
  <si>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</si>
  <si>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</si>
  <si>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</si>
  <si>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</si>
  <si>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</si>
  <si>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</si>
  <si>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</si>
  <si>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</si>
  <si>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</si>
  <si>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</si>
  <si>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</si>
  <si>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</si>
  <si>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</si>
  <si>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</si>
  <si>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</si>
  <si>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</si>
  <si>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</si>
  <si>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</si>
  <si>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</si>
  <si>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</si>
  <si>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</si>
  <si>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</si>
  <si>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</si>
  <si>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</si>
  <si>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</si>
  <si>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</si>
  <si>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</si>
  <si>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</si>
  <si>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</si>
  <si>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</si>
  <si>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</si>
  <si>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</si>
  <si>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</si>
  <si>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</si>
  <si>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</si>
  <si>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</si>
  <si>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</si>
  <si>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</si>
  <si>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</si>
  <si>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</si>
  <si>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</si>
  <si>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</si>
  <si>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</si>
  <si>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</si>
  <si>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</si>
  <si>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</si>
  <si>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</si>
  <si>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</si>
  <si>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</si>
  <si>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</si>
  <si>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</si>
  <si>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</si>
  <si>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</si>
  <si>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</si>
  <si>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</si>
  <si>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</si>
  <si>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</si>
  <si>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</si>
  <si>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</si>
  <si>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</si>
  <si>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</si>
  <si>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</si>
  <si>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</si>
  <si>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</si>
  <si>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</si>
  <si>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</si>
  <si>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</si>
  <si>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</si>
  <si>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</si>
  <si>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</si>
  <si>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</si>
  <si>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</si>
  <si>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</si>
  <si>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</si>
  <si>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</si>
  <si>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</si>
  <si>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</si>
  <si>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</si>
  <si>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</si>
  <si>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</si>
  <si>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</si>
  <si>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</si>
  <si>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</si>
  <si>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</si>
  <si>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</si>
  <si>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</si>
  <si>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</si>
  <si>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</si>
  <si>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</si>
  <si>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</si>
  <si>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</si>
  <si>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</si>
  <si>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</si>
  <si>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</si>
  <si>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</si>
  <si>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</si>
  <si>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</si>
  <si>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</si>
  <si>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</si>
  <si>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</si>
  <si>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</si>
  <si>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</si>
  <si>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</si>
  <si>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</si>
  <si>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</si>
  <si>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</si>
  <si>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</si>
  <si>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</si>
  <si>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</si>
  <si>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</si>
  <si>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</si>
  <si>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</si>
  <si>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</si>
  <si>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</si>
  <si>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</si>
  <si>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</si>
  <si>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</si>
  <si>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</si>
  <si>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</si>
  <si>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</si>
  <si>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</si>
  <si>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</si>
  <si>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</si>
  <si>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</si>
  <si>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</si>
  <si>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</si>
  <si>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</si>
  <si>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</si>
  <si>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</si>
  <si>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</si>
  <si>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</si>
  <si>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</si>
  <si>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</si>
  <si>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</si>
  <si>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</si>
  <si>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</si>
  <si>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</si>
  <si>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</si>
  <si>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</si>
  <si>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</si>
  <si>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</si>
  <si>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</si>
  <si>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</si>
  <si>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</si>
  <si>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</si>
  <si>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</si>
  <si>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</si>
  <si>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</si>
  <si>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</si>
  <si>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</si>
  <si>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</si>
  <si>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</si>
  <si>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</si>
  <si>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</si>
  <si>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</si>
  <si>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</si>
  <si>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</si>
  <si>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</si>
  <si>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</si>
  <si>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</si>
  <si>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</si>
  <si>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</si>
  <si>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</si>
  <si>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</si>
  <si>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</si>
  <si>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</si>
  <si>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</si>
  <si>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</si>
  <si>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</si>
  <si>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</si>
  <si>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</si>
  <si>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</si>
  <si>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</si>
  <si>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</si>
  <si>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</si>
  <si>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</si>
  <si>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</si>
  <si>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</si>
  <si>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</si>
  <si>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</si>
  <si>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</si>
  <si>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</si>
  <si>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</si>
  <si>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</si>
  <si>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</si>
  <si>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</si>
  <si>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</si>
  <si>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</si>
  <si>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</si>
  <si>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</si>
  <si>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</si>
  <si>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</si>
  <si>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</si>
  <si>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</si>
  <si>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</si>
  <si>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</si>
  <si>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</si>
  <si>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</si>
  <si>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</si>
  <si>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</si>
  <si>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</si>
  <si>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</si>
  <si>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</si>
  <si>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</si>
  <si>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</si>
  <si>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</si>
  <si>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</si>
  <si>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</si>
  <si>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</si>
  <si>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</si>
  <si>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</si>
  <si>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</si>
  <si>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</si>
  <si>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</si>
  <si>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</si>
  <si>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</si>
  <si>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</si>
  <si>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</si>
  <si>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</si>
  <si>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</si>
  <si>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</si>
  <si>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</si>
  <si>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</si>
  <si>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</si>
  <si>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</si>
  <si>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</si>
  <si>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</si>
  <si>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</si>
  <si>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</si>
  <si>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</si>
  <si>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</si>
  <si>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</si>
  <si>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</si>
  <si>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</si>
  <si>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</si>
  <si>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</si>
  <si>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</si>
  <si>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</si>
  <si>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</si>
  <si>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</si>
  <si>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</si>
  <si>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</si>
  <si>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</si>
  <si>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</si>
  <si>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</si>
  <si>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</si>
  <si>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</si>
  <si>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</si>
  <si>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</si>
  <si>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</si>
  <si>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</si>
  <si>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</si>
  <si>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</si>
  <si>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</si>
  <si>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</si>
  <si>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</si>
  <si>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</si>
  <si>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</si>
  <si>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</si>
  <si>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</si>
  <si>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</si>
  <si>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</si>
  <si>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</si>
  <si>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</si>
  <si>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</si>
  <si>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</si>
  <si>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</si>
  <si>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</si>
  <si>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</si>
  <si>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</si>
  <si>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</si>
  <si>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</si>
  <si>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</si>
  <si>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</si>
  <si>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</si>
  <si>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</si>
  <si>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</si>
  <si>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</si>
  <si>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</si>
  <si>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</si>
  <si>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</si>
  <si>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</si>
  <si>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</si>
  <si>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</si>
  <si>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</si>
  <si>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</si>
  <si>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</si>
  <si>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</si>
  <si>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</si>
  <si>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</si>
  <si>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</si>
  <si>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</si>
  <si>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</si>
  <si>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</si>
  <si>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</si>
  <si>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</si>
  <si>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</si>
  <si>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</si>
  <si>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</si>
  <si>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</si>
  <si>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</si>
  <si>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</si>
  <si>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</si>
  <si>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</si>
  <si>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</si>
  <si>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</si>
  <si>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</si>
  <si>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</si>
  <si>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</si>
  <si>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</si>
  <si>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</si>
  <si>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</si>
  <si>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</si>
  <si>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</si>
  <si>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</si>
  <si>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</si>
  <si>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</si>
  <si>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</si>
  <si>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</si>
  <si>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</si>
  <si>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</si>
  <si>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</si>
  <si>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</si>
  <si>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</si>
  <si>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</si>
  <si>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</si>
  <si>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</si>
  <si>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</si>
  <si>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</si>
  <si>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</si>
  <si>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</si>
  <si>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</si>
  <si>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</si>
  <si>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</si>
  <si>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</si>
  <si>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</si>
  <si>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</si>
  <si>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</si>
  <si>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</si>
  <si>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</si>
  <si>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</si>
  <si>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</si>
  <si>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</si>
  <si>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</si>
  <si>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</si>
  <si>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</si>
  <si>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</si>
  <si>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</si>
  <si>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</si>
  <si>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</si>
  <si>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</si>
  <si>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</si>
  <si>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</si>
  <si>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</si>
  <si>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</si>
  <si>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</si>
  <si>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</si>
  <si>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</si>
  <si>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</si>
  <si>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</si>
  <si>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</si>
  <si>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</si>
  <si>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</si>
  <si>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</si>
  <si>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</si>
  <si>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</si>
  <si>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</si>
  <si>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</si>
  <si>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</si>
  <si>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</si>
  <si>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</si>
  <si>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</si>
  <si>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</si>
  <si>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</si>
  <si>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</si>
  <si>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</si>
  <si>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</si>
  <si>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</si>
  <si>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</si>
  <si>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</si>
  <si>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</si>
  <si>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</si>
  <si>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</si>
  <si>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</si>
  <si>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</si>
  <si>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</si>
  <si>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</si>
  <si>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</si>
  <si>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</si>
  <si>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</si>
  <si>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</si>
  <si>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</si>
  <si>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</si>
  <si>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</si>
  <si>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</si>
  <si>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</si>
  <si>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</si>
  <si>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</si>
  <si>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</si>
  <si>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</si>
  <si>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</si>
  <si>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</si>
  <si>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</si>
  <si>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</si>
  <si>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</si>
  <si>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</si>
  <si>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</si>
  <si>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</si>
  <si>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</si>
  <si>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</si>
  <si>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</si>
  <si>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</si>
  <si>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</si>
  <si>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</si>
  <si>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</si>
  <si>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</si>
  <si>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</si>
  <si>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</si>
  <si>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</si>
  <si>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</si>
  <si>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</si>
  <si>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</si>
  <si>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</si>
  <si>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</si>
  <si>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</si>
  <si>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</si>
  <si>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</si>
  <si>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</si>
  <si>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</si>
  <si>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</si>
  <si>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</si>
  <si>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</si>
  <si>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</si>
  <si>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</si>
  <si>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</si>
  <si>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</si>
  <si>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</si>
  <si>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</si>
  <si>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</si>
  <si>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</si>
  <si>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</si>
  <si>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</si>
  <si>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</si>
  <si>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</si>
  <si>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</si>
  <si>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</si>
  <si>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</si>
  <si>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</si>
  <si>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</si>
  <si>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</si>
  <si>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</si>
  <si>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</si>
  <si>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</si>
  <si>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</si>
  <si>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</si>
  <si>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</si>
  <si>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</si>
  <si>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</si>
  <si>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</si>
  <si>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</si>
  <si>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</si>
  <si>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</si>
  <si>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</si>
  <si>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</si>
  <si>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</si>
  <si>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</si>
  <si>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</si>
  <si>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</si>
  <si>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</si>
  <si>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</si>
  <si>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</si>
  <si>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</si>
  <si>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</si>
  <si>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</si>
  <si>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</si>
  <si>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</si>
  <si>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</si>
  <si>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</si>
  <si>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</si>
  <si>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</si>
  <si>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</si>
  <si>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</si>
  <si>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</si>
  <si>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</si>
  <si>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</si>
  <si>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</si>
  <si>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</si>
  <si>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</si>
  <si>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</si>
  <si>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</si>
  <si>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</si>
  <si>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</si>
  <si>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</si>
  <si>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</si>
  <si>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</si>
  <si>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</si>
  <si>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</si>
  <si>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</si>
  <si>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</si>
  <si>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</si>
  <si>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</si>
  <si>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</si>
  <si>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</si>
  <si>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</si>
  <si>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</si>
  <si>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</si>
  <si>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</si>
  <si>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</si>
  <si>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</si>
  <si>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</si>
  <si>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</si>
  <si>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</si>
  <si>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</si>
  <si>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</si>
  <si>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</si>
  <si>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</si>
  <si>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</si>
  <si>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</si>
  <si>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</si>
  <si>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</si>
  <si>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</si>
  <si>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</si>
  <si>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</si>
  <si>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</si>
  <si>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</si>
  <si>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</si>
  <si>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</si>
  <si>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</si>
  <si>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</si>
  <si>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</si>
  <si>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</si>
  <si>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</si>
  <si>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</si>
  <si>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</si>
  <si>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</si>
  <si>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</si>
  <si>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</si>
  <si>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</si>
  <si>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</si>
  <si>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</si>
  <si>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</si>
  <si>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</si>
  <si>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</si>
  <si>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</si>
  <si>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</si>
  <si>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</si>
  <si>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</si>
  <si>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</si>
  <si>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</si>
  <si>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</si>
  <si>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</si>
  <si>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</si>
  <si>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</si>
  <si>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</si>
  <si>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</si>
  <si>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</si>
  <si>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</si>
  <si>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</si>
  <si>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</si>
  <si>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</si>
  <si>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</si>
  <si>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</si>
  <si>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</si>
  <si>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</si>
  <si>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</si>
  <si>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</si>
  <si>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</si>
  <si>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</si>
  <si>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</si>
  <si>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</si>
  <si>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</si>
  <si>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</si>
  <si>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</si>
  <si>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</si>
  <si>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</si>
  <si>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</si>
  <si>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</si>
  <si>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</si>
  <si>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</si>
  <si>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</si>
  <si>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</si>
  <si>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</si>
  <si>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</si>
  <si>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</si>
  <si>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</si>
  <si>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</si>
  <si>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</si>
  <si>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</si>
  <si>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</si>
  <si>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</si>
  <si>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</si>
  <si>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</si>
  <si>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</si>
  <si>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</si>
  <si>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</si>
  <si>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</si>
  <si>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</si>
  <si>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</si>
  <si>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</si>
  <si>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</si>
  <si>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</si>
  <si>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</si>
  <si>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</si>
  <si>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</si>
  <si>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</si>
  <si>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</si>
  <si>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</si>
  <si>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</si>
  <si>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</si>
  <si>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</si>
  <si>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</si>
  <si>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</si>
  <si>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</si>
  <si>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</si>
  <si>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</si>
  <si>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</si>
  <si>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</si>
  <si>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</si>
  <si>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</si>
  <si>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</si>
  <si>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</si>
  <si>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</si>
  <si>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</si>
  <si>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</si>
  <si>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</si>
  <si>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</si>
  <si>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</si>
  <si>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</si>
  <si>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</si>
  <si>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</si>
  <si>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</si>
  <si>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</si>
  <si>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</si>
  <si>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</si>
  <si>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</si>
  <si>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</si>
  <si>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</si>
  <si>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</si>
  <si>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</si>
  <si>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</si>
  <si>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</si>
  <si>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</si>
  <si>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</si>
  <si>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</si>
  <si>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</si>
  <si>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</si>
  <si>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</si>
  <si>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</si>
  <si>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</si>
  <si>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</si>
  <si>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</si>
  <si>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</si>
  <si>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</si>
  <si>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</si>
  <si>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</si>
  <si>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</si>
  <si>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</si>
  <si>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</si>
  <si>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</si>
  <si>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</si>
  <si>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</si>
  <si>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</si>
  <si>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</si>
  <si>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</si>
  <si>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</si>
  <si>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</si>
  <si>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</si>
  <si>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</si>
  <si>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</si>
  <si>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</si>
  <si>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</si>
  <si>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</si>
  <si>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</si>
  <si>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</si>
  <si>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</si>
  <si>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</si>
  <si>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</si>
  <si>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</si>
  <si>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</si>
  <si>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</si>
  <si>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</si>
  <si>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</si>
  <si>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</si>
  <si>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</si>
  <si>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</si>
  <si>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</si>
  <si>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</si>
  <si>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</si>
  <si>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</si>
  <si>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</si>
  <si>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</si>
  <si>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</si>
  <si>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</si>
  <si>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</si>
  <si>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</si>
  <si>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</si>
  <si>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</si>
  <si>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</si>
  <si>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</si>
  <si>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</si>
  <si>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</si>
  <si>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</si>
  <si>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</si>
  <si>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</si>
  <si>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</si>
  <si>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</si>
  <si>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</si>
  <si>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</si>
  <si>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</si>
  <si>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</si>
  <si>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</si>
  <si>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</si>
  <si>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</si>
  <si>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</si>
  <si>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</si>
  <si>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</si>
  <si>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</si>
  <si>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</si>
  <si>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</si>
  <si>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</si>
  <si>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</si>
  <si>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</si>
  <si>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</si>
  <si>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</si>
  <si>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</si>
  <si>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</si>
  <si>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</si>
  <si>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</si>
  <si>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</si>
  <si>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</si>
  <si>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</si>
  <si>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</si>
  <si>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</si>
  <si>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</si>
  <si>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</si>
  <si>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</si>
  <si>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</si>
  <si>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</si>
  <si>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</si>
  <si>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</si>
  <si>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</si>
  <si>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</si>
  <si>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</si>
  <si>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</si>
  <si>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</si>
  <si>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</si>
  <si>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</si>
  <si>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</si>
  <si>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</si>
  <si>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</si>
  <si>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</si>
  <si>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</si>
  <si>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</si>
  <si>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</si>
  <si>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</si>
  <si>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</si>
  <si>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</si>
  <si>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</si>
  <si>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</si>
  <si>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</si>
  <si>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</si>
  <si>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</si>
  <si>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</si>
  <si>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</si>
  <si>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</si>
  <si>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</si>
  <si>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</si>
  <si>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</si>
  <si>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</si>
  <si>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</si>
  <si>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</si>
  <si>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</si>
  <si>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</si>
  <si>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</si>
  <si>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</si>
  <si>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</si>
  <si>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</si>
  <si>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</si>
  <si>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</si>
  <si>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</si>
  <si>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</si>
  <si>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</si>
  <si>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</si>
  <si>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</si>
  <si>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</si>
  <si>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</si>
  <si>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</si>
  <si>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</si>
  <si>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</si>
  <si>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</si>
  <si>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</si>
  <si>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</si>
  <si>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</si>
  <si>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</si>
  <si>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</si>
  <si>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</si>
  <si>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</si>
  <si>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</si>
  <si>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</si>
  <si>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</si>
  <si>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</si>
  <si>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</si>
  <si>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</si>
  <si>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</si>
  <si>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</si>
  <si>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</si>
  <si>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</si>
  <si>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</si>
  <si>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</si>
  <si>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</si>
  <si>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</si>
  <si>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</si>
  <si>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</si>
  <si>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</si>
  <si>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</si>
  <si>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</si>
  <si>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</si>
  <si>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</si>
  <si>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</si>
  <si>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</si>
  <si>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</si>
  <si>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</si>
  <si>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</si>
  <si>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</si>
  <si>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</si>
  <si>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</si>
  <si>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</si>
  <si>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</si>
  <si>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</si>
  <si>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</si>
  <si>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</si>
  <si>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</si>
  <si>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</si>
  <si>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</si>
  <si>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</si>
  <si>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</si>
  <si>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</si>
  <si>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</si>
  <si>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</si>
  <si>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</si>
  <si>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</si>
  <si>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</si>
  <si>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</si>
  <si>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</si>
  <si>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</si>
  <si>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</si>
  <si>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</si>
  <si>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</si>
  <si>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</si>
  <si>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</si>
  <si>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</si>
  <si>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</si>
  <si>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</si>
  <si>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</si>
  <si>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</si>
  <si>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</si>
  <si>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</si>
  <si>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</si>
  <si>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</si>
  <si>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</si>
  <si>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</si>
  <si>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</si>
  <si>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</si>
  <si>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</si>
  <si>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</si>
  <si>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</si>
  <si>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</si>
  <si>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</si>
  <si>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</si>
  <si>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</si>
  <si>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</si>
  <si>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</si>
  <si>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</si>
  <si>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</si>
  <si>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</si>
  <si>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</si>
  <si>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</si>
  <si>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</si>
  <si>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</si>
  <si>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</si>
  <si>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</si>
  <si>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</si>
  <si>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</si>
  <si>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</si>
  <si>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</si>
  <si>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</si>
  <si>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</si>
  <si>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</si>
  <si>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</si>
  <si>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</si>
  <si>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</si>
  <si>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</si>
  <si>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</si>
  <si>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</si>
  <si>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</si>
  <si>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</si>
  <si>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</si>
  <si>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</si>
  <si>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</si>
  <si>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</si>
  <si>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</si>
  <si>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</si>
  <si>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</si>
  <si>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</si>
  <si>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</si>
  <si>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</si>
  <si>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</si>
  <si>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</si>
  <si>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</si>
  <si>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</si>
  <si>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</si>
  <si>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</si>
  <si>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</si>
  <si>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</si>
  <si>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</si>
  <si>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</si>
  <si>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</si>
  <si>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</si>
  <si>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</si>
  <si>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</si>
  <si>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</si>
  <si>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</si>
  <si>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</si>
  <si>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</si>
  <si>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</si>
  <si>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</si>
  <si>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</si>
  <si>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</si>
  <si>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</si>
  <si>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</si>
  <si>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</si>
  <si>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</si>
  <si>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</si>
  <si>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</si>
  <si>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</si>
  <si>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</si>
  <si>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</si>
  <si>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</si>
  <si>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</si>
  <si>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</si>
  <si>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</si>
  <si>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</si>
  <si>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</si>
  <si>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</si>
  <si>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</si>
  <si>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</si>
  <si>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</si>
  <si>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</si>
  <si>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</si>
  <si>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</si>
  <si>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</si>
  <si>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</si>
  <si>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</si>
  <si>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</si>
  <si>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</si>
  <si>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</si>
  <si>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</si>
  <si>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</si>
  <si>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</si>
  <si>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</si>
  <si>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</si>
  <si>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</si>
  <si>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</si>
  <si>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</si>
  <si>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</si>
  <si>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</si>
  <si>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</si>
  <si>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</si>
  <si>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</si>
  <si>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</si>
  <si>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</si>
  <si>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</si>
  <si>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</si>
  <si>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</si>
  <si>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</si>
  <si>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</si>
  <si>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</si>
  <si>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</si>
  <si>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</si>
  <si>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</si>
  <si>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</si>
  <si>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</si>
  <si>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</si>
  <si>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</si>
  <si>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</si>
  <si>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</si>
  <si>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</si>
  <si>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</si>
  <si>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</si>
  <si>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</si>
  <si>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</si>
  <si>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</si>
  <si>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</si>
  <si>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</si>
  <si>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</si>
  <si>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</si>
  <si>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</si>
  <si>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</si>
  <si>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</si>
  <si>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</si>
  <si>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</si>
  <si>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</si>
  <si>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</si>
  <si>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</si>
  <si>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</si>
  <si>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</si>
  <si>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</si>
  <si>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</si>
  <si>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</si>
  <si>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</si>
  <si>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</si>
  <si>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</si>
  <si>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</si>
  <si>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</si>
  <si>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</si>
  <si>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</si>
  <si>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</si>
  <si>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</si>
  <si>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</si>
  <si>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</si>
  <si>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</si>
  <si>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</si>
  <si>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</si>
  <si>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</si>
  <si>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</si>
  <si>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</si>
  <si>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</si>
  <si>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</si>
  <si>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</si>
  <si>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</si>
  <si>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</si>
  <si>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</si>
  <si>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</si>
  <si>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</si>
  <si>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</si>
  <si>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</si>
  <si>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</si>
  <si>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</si>
  <si>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</si>
  <si>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</si>
  <si>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</si>
  <si>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</si>
  <si>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</si>
  <si>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</si>
  <si>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</si>
  <si>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</si>
  <si>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</si>
  <si>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</si>
  <si>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</si>
  <si>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</si>
  <si>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</si>
  <si>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</si>
  <si>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</si>
  <si>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</si>
  <si>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</si>
  <si>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</si>
  <si>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</si>
  <si>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</si>
  <si>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</si>
  <si>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</si>
  <si>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</si>
  <si>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</si>
  <si>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</si>
  <si>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</si>
  <si>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</si>
  <si>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</si>
  <si>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</si>
  <si>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</si>
  <si>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</si>
  <si>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</si>
  <si>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</si>
  <si>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</si>
  <si>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</si>
  <si>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</si>
  <si>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</si>
  <si>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</si>
  <si>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</si>
  <si>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</si>
  <si>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</si>
  <si>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</si>
  <si>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</si>
  <si>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</si>
  <si>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</si>
  <si>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</si>
  <si>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</si>
  <si>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</si>
  <si>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</si>
  <si>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</si>
  <si>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</si>
  <si>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</si>
  <si>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</si>
  <si>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</si>
  <si>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</si>
  <si>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</si>
  <si>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</si>
  <si>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</si>
  <si>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</si>
  <si>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</si>
  <si>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</si>
  <si>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</si>
  <si>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</si>
  <si>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</si>
  <si>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</si>
  <si>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</si>
  <si>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</si>
  <si>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</si>
  <si>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</si>
  <si>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</si>
  <si>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</si>
  <si>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</si>
  <si>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</si>
  <si>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</si>
  <si>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</si>
  <si>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</si>
  <si>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</si>
  <si>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</si>
  <si>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</si>
  <si>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</si>
  <si>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</si>
  <si>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</si>
  <si>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</si>
  <si>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</si>
  <si>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</si>
  <si>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</si>
  <si>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</si>
  <si>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</si>
  <si>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</si>
  <si>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</si>
  <si>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</si>
  <si>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</si>
  <si>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</si>
  <si>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</si>
  <si>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</si>
  <si>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</si>
  <si>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</si>
  <si>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</si>
  <si>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</si>
  <si>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</si>
  <si>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</si>
  <si>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</si>
  <si>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</si>
  <si>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</si>
  <si>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</si>
  <si>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</si>
  <si>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</si>
  <si>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</si>
  <si>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</si>
  <si>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</si>
  <si>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</si>
  <si>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</si>
  <si>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</si>
  <si>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</si>
  <si>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</si>
  <si>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</si>
  <si>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</si>
  <si>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</si>
  <si>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</si>
  <si>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</si>
  <si>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</si>
  <si>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</si>
  <si>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</si>
  <si>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</si>
  <si>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</si>
  <si>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</si>
  <si>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</si>
  <si>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</si>
  <si>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</si>
  <si>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</si>
  <si>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</si>
  <si>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</si>
  <si>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</si>
  <si>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</si>
  <si>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</si>
  <si>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</si>
  <si>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</si>
  <si>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</si>
  <si>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</si>
  <si>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</si>
  <si>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</si>
  <si>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</si>
  <si>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</si>
  <si>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</si>
  <si>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</si>
  <si>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</si>
  <si>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</si>
  <si>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</si>
  <si>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</si>
  <si>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</si>
  <si>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</si>
  <si>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</si>
  <si>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</si>
  <si>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</si>
  <si>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</si>
  <si>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</si>
  <si>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</si>
  <si>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</si>
  <si>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</si>
  <si>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</si>
  <si>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</si>
  <si>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</si>
  <si>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</si>
  <si>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</si>
  <si>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</si>
  <si>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</si>
  <si>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</si>
  <si>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</si>
  <si>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</si>
  <si>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</si>
  <si>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</si>
  <si>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</si>
  <si>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</si>
  <si>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</si>
  <si>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</si>
  <si>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</si>
  <si>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</si>
  <si>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</si>
  <si>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</si>
  <si>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</si>
  <si>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</si>
  <si>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</si>
  <si>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</si>
  <si>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</si>
  <si>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</si>
  <si>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</si>
  <si>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</si>
  <si>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</si>
  <si>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</si>
  <si>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</si>
  <si>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</si>
  <si>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</si>
  <si>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</si>
  <si>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</si>
  <si>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</si>
  <si>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</si>
  <si>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</si>
  <si>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</si>
  <si>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</si>
  <si>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</si>
  <si>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</si>
  <si>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</si>
  <si>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</si>
  <si>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</si>
  <si>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</si>
  <si>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</si>
  <si>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</si>
  <si>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</si>
  <si>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</si>
  <si>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</si>
  <si>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</si>
  <si>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</si>
  <si>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</si>
  <si>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</si>
  <si>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</si>
  <si>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</si>
  <si>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</si>
  <si>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</si>
  <si>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</si>
  <si>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</si>
  <si>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</si>
  <si>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</si>
  <si>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</si>
  <si>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</si>
  <si>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</si>
  <si>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</si>
  <si>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</si>
  <si>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</si>
  <si>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</si>
  <si>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</si>
  <si>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</si>
  <si>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</si>
  <si>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</si>
  <si>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</si>
  <si>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</si>
  <si>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</si>
  <si>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</si>
  <si>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</si>
  <si>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</si>
  <si>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</si>
  <si>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</si>
  <si>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</si>
  <si>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</si>
  <si>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</si>
  <si>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</si>
  <si>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</si>
  <si>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</si>
  <si>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</si>
  <si>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</si>
  <si>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</si>
  <si>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</si>
  <si>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</si>
  <si>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</si>
  <si>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</si>
  <si>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</si>
  <si>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</si>
  <si>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</si>
  <si>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</si>
  <si>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</si>
  <si>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</si>
  <si>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</si>
  <si>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</si>
  <si>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</si>
  <si>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</si>
  <si>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</si>
  <si>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</si>
  <si>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</si>
  <si>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</si>
  <si>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</si>
  <si>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</si>
  <si>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</si>
  <si>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</si>
  <si>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</si>
  <si>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</si>
  <si>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</si>
  <si>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</si>
  <si>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</si>
  <si>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</si>
  <si>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</si>
  <si>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</si>
  <si>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</si>
  <si>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</si>
  <si>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</si>
  <si>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</si>
  <si>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</si>
  <si>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</si>
  <si>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</si>
  <si>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</si>
  <si>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</si>
  <si>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</si>
  <si>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</si>
  <si>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</si>
  <si>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</si>
  <si>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</si>
  <si>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</si>
  <si>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</si>
  <si>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</si>
  <si>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</si>
  <si>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</si>
  <si>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</si>
  <si>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</si>
  <si>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</si>
  <si>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</si>
  <si>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</si>
  <si>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</si>
  <si>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</si>
  <si>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</si>
  <si>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</si>
  <si>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</si>
  <si>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</si>
  <si>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</si>
  <si>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</si>
  <si>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</si>
  <si>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</si>
  <si>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</si>
  <si>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</si>
  <si>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</si>
  <si>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</si>
  <si>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</si>
  <si>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</si>
  <si>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</si>
  <si>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</si>
  <si>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</si>
  <si>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</si>
  <si>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</si>
  <si>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</si>
  <si>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</si>
  <si>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</si>
  <si>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</si>
  <si>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</si>
  <si>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</si>
  <si>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</si>
  <si>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</si>
  <si>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</si>
  <si>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</si>
  <si>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</si>
  <si>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</si>
  <si>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</si>
  <si>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</si>
  <si>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</si>
  <si>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</si>
  <si>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</si>
  <si>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</si>
  <si>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</si>
  <si>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</si>
  <si>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</si>
  <si>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</si>
  <si>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</si>
  <si>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</si>
  <si>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</si>
  <si>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</si>
  <si>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</si>
  <si>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</si>
  <si>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</si>
  <si>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</si>
  <si>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</si>
  <si>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</si>
  <si>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</si>
  <si>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</si>
  <si>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</si>
  <si>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</si>
  <si>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</si>
  <si>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</si>
  <si>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</si>
  <si>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</si>
  <si>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</si>
  <si>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</si>
  <si>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</si>
  <si>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</si>
  <si>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</si>
  <si>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</si>
  <si>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</si>
  <si>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</si>
  <si>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</si>
  <si>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</si>
  <si>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</si>
  <si>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</si>
  <si>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</si>
  <si>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</si>
  <si>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</si>
  <si>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</si>
  <si>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</si>
  <si>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</si>
  <si>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</si>
  <si>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</si>
  <si>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</si>
  <si>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</si>
  <si>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</si>
  <si>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</si>
  <si>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</si>
  <si>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</si>
  <si>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</si>
  <si>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</si>
  <si>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</si>
  <si>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</si>
  <si>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</si>
  <si>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</si>
  <si>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</si>
  <si>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</si>
  <si>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</si>
  <si>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</si>
  <si>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</si>
  <si>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</si>
  <si>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</si>
  <si>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</si>
  <si>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</si>
  <si>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</si>
  <si>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</si>
  <si>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</si>
  <si>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</si>
  <si>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</si>
  <si>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</si>
  <si>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</si>
  <si>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</si>
  <si>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</si>
  <si>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</si>
  <si>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</si>
  <si>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</si>
  <si>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</si>
  <si>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</si>
  <si>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</si>
  <si>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</si>
  <si>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</si>
  <si>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</si>
  <si>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</si>
  <si>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</si>
  <si>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</si>
  <si>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</si>
  <si>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</si>
  <si>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</si>
  <si>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</si>
  <si>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</si>
  <si>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</si>
  <si>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</si>
  <si>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</si>
  <si>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</si>
  <si>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</si>
  <si>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</si>
  <si>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</si>
  <si>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</si>
  <si>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</si>
  <si>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</si>
  <si>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</si>
  <si>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</si>
  <si>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</si>
  <si>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</si>
  <si>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</si>
  <si>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</si>
  <si>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</si>
  <si>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</si>
  <si>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</si>
  <si>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</si>
  <si>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</si>
  <si>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</si>
  <si>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</si>
  <si>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</si>
  <si>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</si>
  <si>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</si>
  <si>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</si>
  <si>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</si>
  <si>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</si>
  <si>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</si>
  <si>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</si>
  <si>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</si>
  <si>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</si>
  <si>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</si>
  <si>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</si>
  <si>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</si>
  <si>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</si>
  <si>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</si>
  <si>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</si>
  <si>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</si>
  <si>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</si>
  <si>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</si>
  <si>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</si>
  <si>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</si>
  <si>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</si>
  <si>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</si>
  <si>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</si>
  <si>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</si>
  <si>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</si>
  <si>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</si>
  <si>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</si>
  <si>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</si>
  <si>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</si>
  <si>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</si>
  <si>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</si>
  <si>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</si>
  <si>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</si>
  <si>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</si>
  <si>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</si>
  <si>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</si>
  <si>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</si>
  <si>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</si>
  <si>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</si>
  <si>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</si>
  <si>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</si>
  <si>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</si>
  <si>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</si>
  <si>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</si>
  <si>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</si>
  <si>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</si>
  <si>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</si>
  <si>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</si>
  <si>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</si>
  <si>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</si>
  <si>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</si>
  <si>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</si>
  <si>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</si>
  <si>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</si>
  <si>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</si>
  <si>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</si>
  <si>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</si>
  <si>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</si>
  <si>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</si>
  <si>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</si>
  <si>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</si>
  <si>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</si>
  <si>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</si>
  <si>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</si>
  <si>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</si>
  <si>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</si>
  <si>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</si>
  <si>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</si>
  <si>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</si>
  <si>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</si>
  <si>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</si>
  <si>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</si>
  <si>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</si>
  <si>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</si>
  <si>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</si>
  <si>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</si>
  <si>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</si>
  <si>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</si>
  <si>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</si>
  <si>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</si>
  <si>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</si>
  <si>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</si>
  <si>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</si>
  <si>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</si>
  <si>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</si>
  <si>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</si>
  <si>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</si>
  <si>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</si>
  <si>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</si>
  <si>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</si>
  <si>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</si>
  <si>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</si>
  <si>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</si>
  <si>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</si>
  <si>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</si>
  <si>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</si>
  <si>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</si>
  <si>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</si>
  <si>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</si>
  <si>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</si>
  <si>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</si>
  <si>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</si>
  <si>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</si>
  <si>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</si>
  <si>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</si>
  <si>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</si>
  <si>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</si>
  <si>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</si>
  <si>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</si>
  <si>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</si>
  <si>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</si>
  <si>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</si>
  <si>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</si>
  <si>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</si>
  <si>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</si>
  <si>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</si>
  <si>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</si>
  <si>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</si>
  <si>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</si>
  <si>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</si>
  <si>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</si>
  <si>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</si>
  <si>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</si>
  <si>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</si>
  <si>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</si>
  <si>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</si>
  <si>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</si>
  <si>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</si>
  <si>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</si>
  <si>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</si>
  <si>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</si>
  <si>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</si>
  <si>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</si>
  <si>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</si>
  <si>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</si>
  <si>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</si>
  <si>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</si>
  <si>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</si>
  <si>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</si>
  <si>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</si>
  <si>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</si>
  <si>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</si>
  <si>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</si>
  <si>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</si>
  <si>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</si>
  <si>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</si>
  <si>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</si>
  <si>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</si>
  <si>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</si>
  <si>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</si>
  <si>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</si>
  <si>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</si>
  <si>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</si>
  <si>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</si>
  <si>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</si>
  <si>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</si>
  <si>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</si>
  <si>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</si>
  <si>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</si>
  <si>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</si>
  <si>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</si>
  <si>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</si>
  <si>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</si>
  <si>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</si>
  <si>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</si>
  <si>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</si>
  <si>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</si>
  <si>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</si>
  <si>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</si>
  <si>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</si>
  <si>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</si>
  <si>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</si>
  <si>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</si>
  <si>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</si>
  <si>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</si>
  <si>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</si>
  <si>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</si>
  <si>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</si>
  <si>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</si>
  <si>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</si>
  <si>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</si>
  <si>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</si>
  <si>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</si>
  <si>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</si>
  <si>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</si>
  <si>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</si>
  <si>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</si>
  <si>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</si>
  <si>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</si>
  <si>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</si>
  <si>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</si>
  <si>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</si>
  <si>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</si>
  <si>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</si>
  <si>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</si>
  <si>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</si>
  <si>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</si>
  <si>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</si>
  <si>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</si>
  <si>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</si>
  <si>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</si>
  <si>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</si>
  <si>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</si>
  <si>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</si>
  <si>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</si>
  <si>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</si>
  <si>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</si>
  <si>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</si>
  <si>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</si>
  <si>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</si>
  <si>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</si>
  <si>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</si>
  <si>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</si>
  <si>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</si>
  <si>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</si>
  <si>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</si>
  <si>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</si>
  <si>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</si>
  <si>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</si>
  <si>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</si>
  <si>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</si>
  <si>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</si>
  <si>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</si>
  <si>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</si>
  <si>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</si>
  <si>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</si>
  <si>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</si>
  <si>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</si>
  <si>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</si>
  <si>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</si>
  <si>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</si>
  <si>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</si>
  <si>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</si>
  <si>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</si>
  <si>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</si>
  <si>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</si>
  <si>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</si>
  <si>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</si>
  <si>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</si>
  <si>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</si>
  <si>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</si>
  <si>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</si>
  <si>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</si>
  <si>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</si>
  <si>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</si>
  <si>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</si>
  <si>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</si>
  <si>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</si>
  <si>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</si>
  <si>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</si>
  <si>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</si>
  <si>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</si>
  <si>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</si>
  <si>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</si>
  <si>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</si>
  <si>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</si>
  <si>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</si>
  <si>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</si>
  <si>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</si>
  <si>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</si>
  <si>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</si>
  <si>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</si>
  <si>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</si>
  <si>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</si>
  <si>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</si>
  <si>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</si>
  <si>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</si>
  <si>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</si>
  <si>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</si>
  <si>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</si>
  <si>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</si>
  <si>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</si>
  <si>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</si>
  <si>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</si>
  <si>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</si>
  <si>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</si>
  <si>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</si>
  <si>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</si>
  <si>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</si>
  <si>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</si>
  <si>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</si>
  <si>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</si>
  <si>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</si>
  <si>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</si>
  <si>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</si>
  <si>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</si>
  <si>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</si>
  <si>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</si>
  <si>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</si>
  <si>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</si>
  <si>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</si>
  <si>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</si>
  <si>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</si>
  <si>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</si>
  <si>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</si>
  <si>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</si>
  <si>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</si>
  <si>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</si>
  <si>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</si>
  <si>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</si>
  <si>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</si>
  <si>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</si>
  <si>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</si>
  <si>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</si>
  <si>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</si>
  <si>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</si>
  <si>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</si>
  <si>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</si>
  <si>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</si>
  <si>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</si>
  <si>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</si>
  <si>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</si>
  <si>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</si>
  <si>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</si>
  <si>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</si>
  <si>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</si>
  <si>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</si>
  <si>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</si>
  <si>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</si>
  <si>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</si>
  <si>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</si>
  <si>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</si>
  <si>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</si>
  <si>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</si>
  <si>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</si>
  <si>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</si>
  <si>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</si>
  <si>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</si>
  <si>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</si>
  <si>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</si>
  <si>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</si>
  <si>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</si>
  <si>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</si>
  <si>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</si>
  <si>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</si>
  <si>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</si>
  <si>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</si>
  <si>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</si>
  <si>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</si>
  <si>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</si>
  <si>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</si>
  <si>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</si>
  <si>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</si>
  <si>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</si>
  <si>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</si>
  <si>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</si>
  <si>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</si>
  <si>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</si>
  <si>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</si>
  <si>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</si>
  <si>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</si>
  <si>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</si>
  <si>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</si>
  <si>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</si>
  <si>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</si>
  <si>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</si>
  <si>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</si>
  <si>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</si>
  <si>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</si>
  <si>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</si>
  <si>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</si>
  <si>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</si>
  <si>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</si>
  <si>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</si>
  <si>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</si>
  <si>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</si>
  <si>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</si>
  <si>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</si>
  <si>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</si>
  <si>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</si>
  <si>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</si>
  <si>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</si>
  <si>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</si>
  <si>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</si>
  <si>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</si>
  <si>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</si>
  <si>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</si>
  <si>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</si>
  <si>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</si>
  <si>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</si>
  <si>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</si>
  <si>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</si>
  <si>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</si>
  <si>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</si>
  <si>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</si>
  <si>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</si>
  <si>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</si>
  <si>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</si>
  <si>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</si>
  <si>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</si>
  <si>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</si>
  <si>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</si>
  <si>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</si>
  <si>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</si>
  <si>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</si>
  <si>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</si>
  <si>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</si>
  <si>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</si>
  <si>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</si>
  <si>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</si>
  <si>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</si>
  <si>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</si>
  <si>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</si>
  <si>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</si>
  <si>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</si>
  <si>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</si>
  <si>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</si>
  <si>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</si>
  <si>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</si>
  <si>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</si>
  <si>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</si>
  <si>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</si>
  <si>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</si>
  <si>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</si>
  <si>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</si>
  <si>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</si>
  <si>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</si>
  <si>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</si>
  <si>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</si>
  <si>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</si>
  <si>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</si>
  <si>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</si>
  <si>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</si>
  <si>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</si>
  <si>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</si>
  <si>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</si>
  <si>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</si>
  <si>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</si>
  <si>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</si>
  <si>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</si>
  <si>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</si>
  <si>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</si>
  <si>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</si>
  <si>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</si>
  <si>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</si>
  <si>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</si>
  <si>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</si>
  <si>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</si>
  <si>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</si>
  <si>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</si>
  <si>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</si>
  <si>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</si>
  <si>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</si>
  <si>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</si>
  <si>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</si>
  <si>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</si>
  <si>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</si>
  <si>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</si>
  <si>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</si>
  <si>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</si>
  <si>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</si>
  <si>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</si>
  <si>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</si>
  <si>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</si>
  <si>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</si>
  <si>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</si>
  <si>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</si>
  <si>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</si>
  <si>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</si>
  <si>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</si>
  <si>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</si>
  <si>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</si>
  <si>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</si>
  <si>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</si>
  <si>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</si>
  <si>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</si>
  <si>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</si>
  <si>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</si>
  <si>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</si>
  <si>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</si>
  <si>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</si>
  <si>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</si>
  <si>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</si>
  <si>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</si>
  <si>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</si>
  <si>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</si>
  <si>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</si>
  <si>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</si>
  <si>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</si>
  <si>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</si>
  <si>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</si>
  <si>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</si>
  <si>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</si>
  <si>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</si>
  <si>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</si>
  <si>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</si>
  <si>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</si>
  <si>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</si>
  <si>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</si>
  <si>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</si>
  <si>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</si>
  <si>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</si>
  <si>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</si>
  <si>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</si>
  <si>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</si>
  <si>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</si>
  <si>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</si>
  <si>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</si>
  <si>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</si>
  <si>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</si>
  <si>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</si>
  <si>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</si>
  <si>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</si>
  <si>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</si>
  <si>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</si>
  <si>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</si>
  <si>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</si>
  <si>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</si>
  <si>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</si>
  <si>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</si>
  <si>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</si>
  <si>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</si>
  <si>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</si>
  <si>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</si>
  <si>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</si>
  <si>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</si>
  <si>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</si>
  <si>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</si>
  <si>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</si>
  <si>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</si>
  <si>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</si>
  <si>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</si>
  <si>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</si>
  <si>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</si>
  <si>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</si>
  <si>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</si>
  <si>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</si>
  <si>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</si>
  <si>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</si>
  <si>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</si>
  <si>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</si>
  <si>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</si>
  <si>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</si>
  <si>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</si>
  <si>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</si>
  <si>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</si>
  <si>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</si>
  <si>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</si>
  <si>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</si>
  <si>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</si>
  <si>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</si>
  <si>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</si>
  <si>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</si>
  <si>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</si>
  <si>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</si>
  <si>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</si>
  <si>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</si>
  <si>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</si>
  <si>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</si>
  <si>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</si>
  <si>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</si>
  <si>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</si>
  <si>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</si>
  <si>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</si>
  <si>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</si>
  <si>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</si>
  <si>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</si>
  <si>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</si>
  <si>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</si>
  <si>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</si>
  <si>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</si>
  <si>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</si>
  <si>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</si>
  <si>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</si>
  <si>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</si>
  <si>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</si>
  <si>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</si>
  <si>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</si>
  <si>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</si>
  <si>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</si>
  <si>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</si>
  <si>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</si>
  <si>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</si>
  <si>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</si>
  <si>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</si>
  <si>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</si>
  <si>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</si>
  <si>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</si>
  <si>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</si>
  <si>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</si>
  <si>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</si>
  <si>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</si>
  <si>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</si>
  <si>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</si>
  <si>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</si>
  <si>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</si>
  <si>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</si>
  <si>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</si>
  <si>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</si>
  <si>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</si>
  <si>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</si>
  <si>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</si>
  <si>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</si>
  <si>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</si>
  <si>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</si>
  <si>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</si>
  <si>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</si>
  <si>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</si>
  <si>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</si>
  <si>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</si>
  <si>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</si>
  <si>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</si>
  <si>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</si>
  <si>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</si>
  <si>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</si>
  <si>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</si>
  <si>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</si>
  <si>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</si>
  <si>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</si>
  <si>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</si>
  <si>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</si>
  <si>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</si>
  <si>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</si>
  <si>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</si>
  <si>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</si>
  <si>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</si>
  <si>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</si>
  <si>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</si>
  <si>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</si>
  <si>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</si>
  <si>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</si>
  <si>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</si>
  <si>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</si>
  <si>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</si>
  <si>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</si>
  <si>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</si>
  <si>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</si>
  <si>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</si>
  <si>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</si>
  <si>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</si>
  <si>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</si>
  <si>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</si>
  <si>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</si>
  <si>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</si>
  <si>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</si>
  <si>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</si>
  <si>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</si>
  <si>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</si>
  <si>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</si>
  <si>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</si>
  <si>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</si>
  <si>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</si>
  <si>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</si>
  <si>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</si>
  <si>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</si>
  <si>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</si>
  <si>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</si>
  <si>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</si>
  <si>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</si>
  <si>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</si>
  <si>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</si>
  <si>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</si>
  <si>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</si>
  <si>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</si>
  <si>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</si>
  <si>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</si>
  <si>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</si>
  <si>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</si>
  <si>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</si>
  <si>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</si>
  <si>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</si>
  <si>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</si>
  <si>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</si>
  <si>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</si>
  <si>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</si>
  <si>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</si>
  <si>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</si>
  <si>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</si>
  <si>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</si>
  <si>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</si>
  <si>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</si>
  <si>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</si>
  <si>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</si>
  <si>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</si>
  <si>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</si>
  <si>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</si>
  <si>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</si>
  <si>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</si>
  <si>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</si>
  <si>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</si>
  <si>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</si>
  <si>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</si>
  <si>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</si>
  <si>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</si>
  <si>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</si>
  <si>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</si>
  <si>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</si>
  <si>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</si>
  <si>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</si>
  <si>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</si>
  <si>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</si>
  <si>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</si>
  <si>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</si>
  <si>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</si>
  <si>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</si>
  <si>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</si>
  <si>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</si>
  <si>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</si>
  <si>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</si>
  <si>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</si>
  <si>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</si>
  <si>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</si>
  <si>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</si>
  <si>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</si>
  <si>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</si>
  <si>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</si>
  <si>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</si>
  <si>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</si>
  <si>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</si>
  <si>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</si>
  <si>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</si>
  <si>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</si>
  <si>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</si>
  <si>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</si>
  <si>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</si>
  <si>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</si>
  <si>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</si>
  <si>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</si>
  <si>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</si>
  <si>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</si>
  <si>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</si>
  <si>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</si>
  <si>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</si>
  <si>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</si>
  <si>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</si>
  <si>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</si>
  <si>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</si>
  <si>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</si>
  <si>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</si>
  <si>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</si>
  <si>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</si>
  <si>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</si>
  <si>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</si>
  <si>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</si>
  <si>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</si>
  <si>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</si>
  <si>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</si>
  <si>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</si>
  <si>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</si>
  <si>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</si>
  <si>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</si>
  <si>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</si>
  <si>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</si>
  <si>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</si>
  <si>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</si>
  <si>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</si>
  <si>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</si>
  <si>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</si>
  <si>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</si>
  <si>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</si>
  <si>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</si>
  <si>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</si>
  <si>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</si>
  <si>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</si>
  <si>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</si>
  <si>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</si>
  <si>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</si>
  <si>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</si>
  <si>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</si>
  <si>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</si>
  <si>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</si>
  <si>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</si>
  <si>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</si>
  <si>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</si>
  <si>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</si>
  <si>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</si>
  <si>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</si>
  <si>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</si>
  <si>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</si>
  <si>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</si>
  <si>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</si>
  <si>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</si>
  <si>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</si>
  <si>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</si>
  <si>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</si>
  <si>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</si>
  <si>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</si>
  <si>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</si>
  <si>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</si>
  <si>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</si>
  <si>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</si>
  <si>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</si>
  <si>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</si>
  <si>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</si>
  <si>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</si>
  <si>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</si>
  <si>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</si>
  <si>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</si>
  <si>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</si>
  <si>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</si>
  <si>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</si>
  <si>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</si>
  <si>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</si>
  <si>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</si>
  <si>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</si>
  <si>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</si>
  <si>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</si>
  <si>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</si>
  <si>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</si>
  <si>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</si>
  <si>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</si>
  <si>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</si>
  <si>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</si>
  <si>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</si>
  <si>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</si>
  <si>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</si>
  <si>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</si>
  <si>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</si>
  <si>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</si>
  <si>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</si>
  <si>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</si>
  <si>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</si>
  <si>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</si>
  <si>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</si>
  <si>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</si>
  <si>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</si>
  <si>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</si>
  <si>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</si>
  <si>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</si>
  <si>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</si>
  <si>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</si>
  <si>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</si>
  <si>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</si>
  <si>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</si>
  <si>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</si>
  <si>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</si>
  <si>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</si>
  <si>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</si>
  <si>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</si>
  <si>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</si>
  <si>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</si>
  <si>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</si>
  <si>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</si>
  <si>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</si>
  <si>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</si>
  <si>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</si>
  <si>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</si>
  <si>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</si>
  <si>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</si>
  <si>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</si>
  <si>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</si>
  <si>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</si>
  <si>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</si>
  <si>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</si>
  <si>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</si>
  <si>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</si>
  <si>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</si>
  <si>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</si>
  <si>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</si>
  <si>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</si>
  <si>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</si>
  <si>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</si>
  <si>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</si>
  <si>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</si>
  <si>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</si>
  <si>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</si>
  <si>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</si>
  <si>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</si>
  <si>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</si>
  <si>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</si>
  <si>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</si>
  <si>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</si>
  <si>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</si>
  <si>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</si>
  <si>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</si>
  <si>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</si>
  <si>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</si>
  <si>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</si>
  <si>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</si>
  <si>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</si>
  <si>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</si>
  <si>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</si>
  <si>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</si>
  <si>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</si>
  <si>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</si>
  <si>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</si>
  <si>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</si>
  <si>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</si>
  <si>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</si>
  <si>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</si>
  <si>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</si>
  <si>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</si>
  <si>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</si>
  <si>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</si>
  <si>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</si>
  <si>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</si>
  <si>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</si>
  <si>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</si>
  <si>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</si>
  <si>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</si>
  <si>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</si>
  <si>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</si>
  <si>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</si>
  <si>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</si>
  <si>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</si>
  <si>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</si>
  <si>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</si>
  <si>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</si>
  <si>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</si>
  <si>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</si>
  <si>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</si>
  <si>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</si>
  <si>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</si>
  <si>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</si>
  <si>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</si>
  <si>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</si>
  <si>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</si>
  <si>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</si>
  <si>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</si>
  <si>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</si>
  <si>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</si>
  <si>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</si>
  <si>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</si>
  <si>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</si>
  <si>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</si>
  <si>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</si>
  <si>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</si>
  <si>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</si>
  <si>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</si>
  <si>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</si>
  <si>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</si>
  <si>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</si>
  <si>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</si>
  <si>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</si>
  <si>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</si>
  <si>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</si>
  <si>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</si>
  <si>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</si>
  <si>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</si>
  <si>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</si>
  <si>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</si>
  <si>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</si>
  <si>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</si>
  <si>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</si>
  <si>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</si>
  <si>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</si>
  <si>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</si>
  <si>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</si>
  <si>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</si>
  <si>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</si>
  <si>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</si>
  <si>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</si>
  <si>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</si>
  <si>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</si>
  <si>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</si>
  <si>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</si>
  <si>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</si>
  <si>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</si>
  <si>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</si>
  <si>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</si>
  <si>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</si>
  <si>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</si>
  <si>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</si>
  <si>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</si>
  <si>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</si>
  <si>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</si>
  <si>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</si>
  <si>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</si>
  <si>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</si>
  <si>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</si>
  <si>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</si>
  <si>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</si>
  <si>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</si>
  <si>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</si>
  <si>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</si>
  <si>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</si>
  <si>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</si>
  <si>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</si>
  <si>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</si>
  <si>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</si>
  <si>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</si>
  <si>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</si>
  <si>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</si>
  <si>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</si>
  <si>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</si>
  <si>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</si>
  <si>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</si>
  <si>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</si>
  <si>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</si>
  <si>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</si>
  <si>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</si>
  <si>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</si>
  <si>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</si>
  <si>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</si>
  <si>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</si>
  <si>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</si>
  <si>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</si>
  <si>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</si>
  <si>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</si>
  <si>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</si>
  <si>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</si>
  <si>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</si>
  <si>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</si>
  <si>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</si>
  <si>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</si>
  <si>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</si>
  <si>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</si>
  <si>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</si>
  <si>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</si>
  <si>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</si>
  <si>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</si>
  <si>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</si>
  <si>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</si>
  <si>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</si>
  <si>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</si>
  <si>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</si>
  <si>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</si>
  <si>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</si>
  <si>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</si>
  <si>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</si>
  <si>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</si>
  <si>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</si>
  <si>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</si>
  <si>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</si>
  <si>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</si>
  <si>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</si>
  <si>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</si>
  <si>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</si>
  <si>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</si>
  <si>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</si>
  <si>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</si>
  <si>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</si>
  <si>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</si>
  <si>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</si>
  <si>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</si>
  <si>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</si>
  <si>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</si>
  <si>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</si>
  <si>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</si>
  <si>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</si>
  <si>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</si>
  <si>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</si>
  <si>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</si>
  <si>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</si>
  <si>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</si>
  <si>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</si>
  <si>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</si>
  <si>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</si>
  <si>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</si>
  <si>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</si>
  <si>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</si>
  <si>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</si>
  <si>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</si>
  <si>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</si>
  <si>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</si>
  <si>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</si>
  <si>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</si>
  <si>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</si>
  <si>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</si>
  <si>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</si>
  <si>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</si>
  <si>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</si>
  <si>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</si>
  <si>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</si>
  <si>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</si>
  <si>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</si>
  <si>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</si>
  <si>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</si>
  <si>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</si>
  <si>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</si>
  <si>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</si>
  <si>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</si>
  <si>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</si>
  <si>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</si>
  <si>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</si>
  <si>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</si>
  <si>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</si>
  <si>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</si>
  <si>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</si>
  <si>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</si>
  <si>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</si>
  <si>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</si>
  <si>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</si>
  <si>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</si>
  <si>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</si>
  <si>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</si>
  <si>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</si>
  <si>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</si>
  <si>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</si>
  <si>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</si>
  <si>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</si>
  <si>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</si>
  <si>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</si>
  <si>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</si>
  <si>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</si>
  <si>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</si>
  <si>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</si>
  <si>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</si>
  <si>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</si>
  <si>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</si>
  <si>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</si>
  <si>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</si>
  <si>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</si>
  <si>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</si>
  <si>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</si>
  <si>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</si>
  <si>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</si>
  <si>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</si>
  <si>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</si>
  <si>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</si>
  <si>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</si>
  <si>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</si>
  <si>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</si>
  <si>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</si>
  <si>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</si>
  <si>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</si>
  <si>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</si>
  <si>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</si>
  <si>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</si>
  <si>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</si>
  <si>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</si>
  <si>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</si>
  <si>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</si>
  <si>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</si>
  <si>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</si>
  <si>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</si>
  <si>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</si>
  <si>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</si>
  <si>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</si>
  <si>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</si>
  <si>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</si>
  <si>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</si>
  <si>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</si>
  <si>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</si>
  <si>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</si>
  <si>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</si>
  <si>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</si>
  <si>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</si>
  <si>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</si>
  <si>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</si>
  <si>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</si>
  <si>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</si>
  <si>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</si>
  <si>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</si>
  <si>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</si>
  <si>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</si>
  <si>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</si>
  <si>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</si>
  <si>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</si>
  <si>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</si>
  <si>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</si>
  <si>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</si>
  <si>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</si>
  <si>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</si>
  <si>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</si>
  <si>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</si>
  <si>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</si>
  <si>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</si>
  <si>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</si>
  <si>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</si>
  <si>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</si>
  <si>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</si>
  <si>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</si>
  <si>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</si>
  <si>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</si>
  <si>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</si>
  <si>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</si>
  <si>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</si>
  <si>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</si>
  <si>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</si>
  <si>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</si>
  <si>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</si>
  <si>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</si>
  <si>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</si>
  <si>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</si>
  <si>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</si>
  <si>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</si>
  <si>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</si>
  <si>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</si>
  <si>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</si>
  <si>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</si>
  <si>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</si>
  <si>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</si>
  <si>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</si>
  <si>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</si>
  <si>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</si>
  <si>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</si>
  <si>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</si>
  <si>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</si>
  <si>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</si>
  <si>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</si>
  <si>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</si>
  <si>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</si>
  <si>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</si>
  <si>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</si>
  <si>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</si>
  <si>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</si>
  <si>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</si>
  <si>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</si>
  <si>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</si>
  <si>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</si>
  <si>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</si>
  <si>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</si>
  <si>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</si>
  <si>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</si>
  <si>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</si>
  <si>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</si>
  <si>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</si>
  <si>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</si>
  <si>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</si>
  <si>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</si>
  <si>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</si>
  <si>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</si>
  <si>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</si>
  <si>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</si>
  <si>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</si>
  <si>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</si>
  <si>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</si>
  <si>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</si>
  <si>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</si>
  <si>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</si>
  <si>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</si>
  <si>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</si>
  <si>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</si>
  <si>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</si>
  <si>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</si>
  <si>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</si>
  <si>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</si>
  <si>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</si>
  <si>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</si>
  <si>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</si>
  <si>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</si>
  <si>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</si>
  <si>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</si>
  <si>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</si>
  <si>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</si>
  <si>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</si>
  <si>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</si>
  <si>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</si>
  <si>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</si>
  <si>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</si>
  <si>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</si>
  <si>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</si>
  <si>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</si>
  <si>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</si>
  <si>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</si>
  <si>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</si>
  <si>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</si>
  <si>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</si>
  <si>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</si>
  <si>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</si>
  <si>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</si>
  <si>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</si>
  <si>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</si>
  <si>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</si>
  <si>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</si>
  <si>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</si>
  <si>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</si>
  <si>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</si>
  <si>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</si>
  <si>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</si>
  <si>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</si>
  <si>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</si>
  <si>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</si>
  <si>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</si>
  <si>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</si>
  <si>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</si>
  <si>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</si>
  <si>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</si>
  <si>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</si>
  <si>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</si>
  <si>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</si>
  <si>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</si>
  <si>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</si>
  <si>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</si>
  <si>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</si>
  <si>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</si>
  <si>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</si>
  <si>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</si>
  <si>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</si>
  <si>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</si>
  <si>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</si>
  <si>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</si>
  <si>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</si>
  <si>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</si>
  <si>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</si>
  <si>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</si>
  <si>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</si>
  <si>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</si>
  <si>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</si>
  <si>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</si>
  <si>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</si>
  <si>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</si>
  <si>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</si>
  <si>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</si>
  <si>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</si>
  <si>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</si>
  <si>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</si>
  <si>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</si>
  <si>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</si>
  <si>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</si>
  <si>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</si>
  <si>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</si>
  <si>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</si>
  <si>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</si>
  <si>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</si>
  <si>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</si>
  <si>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</si>
  <si>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</si>
  <si>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</si>
  <si>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</si>
  <si>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</si>
  <si>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</si>
  <si>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</si>
  <si>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</si>
  <si>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</si>
  <si>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</si>
  <si>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</si>
  <si>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</si>
  <si>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</si>
  <si>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</si>
  <si>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</si>
  <si>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</si>
  <si>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</si>
  <si>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</si>
  <si>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</si>
  <si>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</si>
  <si>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</si>
  <si>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</si>
  <si>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</si>
  <si>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</si>
  <si>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</si>
  <si>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</si>
  <si>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</si>
  <si>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</si>
  <si>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</si>
  <si>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</si>
  <si>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</si>
  <si>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</si>
  <si>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</si>
  <si>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</si>
  <si>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</si>
  <si>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</si>
  <si>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</si>
  <si>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</si>
  <si>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</si>
  <si>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</si>
  <si>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</si>
  <si>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</si>
  <si>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</si>
  <si>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</si>
  <si>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</si>
  <si>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</si>
  <si>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</si>
  <si>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</si>
  <si>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</si>
  <si>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</si>
  <si>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</si>
  <si>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</si>
  <si>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</si>
  <si>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</si>
  <si>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</si>
  <si>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</si>
  <si>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</si>
  <si>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</si>
  <si>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</si>
  <si>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</si>
  <si>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</si>
  <si>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</si>
  <si>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</si>
  <si>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</si>
  <si>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</si>
  <si>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</si>
  <si>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</si>
  <si>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</si>
  <si>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</si>
  <si>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</si>
  <si>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</si>
  <si>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</si>
  <si>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</si>
  <si>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</si>
  <si>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</si>
  <si>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</si>
  <si>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</si>
  <si>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</si>
  <si>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</si>
  <si>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</si>
  <si>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</si>
  <si>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</si>
  <si>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</si>
  <si>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</si>
  <si>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</si>
  <si>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</si>
  <si>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</si>
  <si>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</si>
  <si>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</si>
  <si>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</si>
  <si>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</si>
  <si>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</si>
  <si>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</si>
  <si>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</si>
  <si>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</si>
  <si>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</si>
  <si>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</si>
  <si>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</si>
  <si>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</si>
  <si>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</si>
  <si>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</si>
  <si>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</si>
  <si>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</si>
  <si>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</si>
  <si>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</si>
  <si>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</si>
  <si>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</si>
  <si>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</si>
  <si>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</si>
  <si>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</si>
  <si>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</si>
  <si>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</si>
  <si>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</si>
  <si>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</si>
  <si>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</si>
  <si>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</si>
  <si>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</si>
  <si>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</si>
  <si>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</si>
  <si>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</si>
  <si>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</si>
  <si>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</si>
  <si>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</si>
  <si>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</si>
  <si>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</si>
  <si>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</si>
  <si>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</si>
  <si>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</si>
  <si>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</si>
  <si>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</si>
  <si>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</si>
  <si>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</si>
  <si>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</si>
  <si>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</si>
  <si>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</si>
  <si>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</si>
  <si>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</si>
  <si>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</si>
  <si>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</si>
  <si>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</si>
  <si>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</si>
  <si>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</si>
  <si>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</si>
  <si>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</si>
  <si>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</si>
  <si>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</si>
  <si>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</si>
  <si>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</si>
  <si>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</si>
  <si>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</si>
  <si>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</si>
  <si>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</si>
  <si>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</si>
  <si>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</si>
  <si>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</si>
  <si>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</si>
  <si>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</si>
  <si>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</si>
  <si>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</si>
  <si>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</si>
  <si>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</si>
  <si>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</si>
  <si>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</si>
  <si>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</si>
  <si>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</si>
  <si>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</si>
  <si>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</si>
  <si>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</si>
  <si>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</si>
  <si>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</si>
  <si>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</si>
  <si>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</si>
  <si>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</si>
  <si>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</si>
  <si>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</si>
  <si>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</si>
  <si>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</si>
  <si>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</si>
  <si>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</si>
  <si>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</si>
  <si>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</si>
  <si>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</si>
  <si>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</si>
  <si>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</si>
  <si>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</si>
  <si>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</si>
  <si>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</si>
  <si>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</si>
  <si>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</si>
  <si>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</si>
  <si>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</si>
  <si>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</si>
  <si>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</si>
  <si>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</si>
  <si>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</si>
  <si>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</si>
  <si>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</si>
  <si>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</si>
  <si>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</si>
  <si>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</si>
  <si>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</si>
  <si>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</si>
  <si>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</si>
  <si>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</si>
  <si>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</si>
  <si>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</si>
  <si>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</si>
  <si>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</si>
  <si>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</si>
  <si>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</si>
  <si>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</si>
  <si>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</si>
  <si>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</si>
  <si>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</si>
  <si>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</si>
  <si>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</si>
  <si>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</si>
  <si>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</si>
  <si>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</si>
  <si>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</si>
  <si>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</si>
  <si>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</si>
  <si>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</si>
  <si>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</si>
  <si>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</si>
  <si>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</si>
  <si>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</si>
  <si>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</si>
  <si>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</si>
  <si>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</si>
  <si>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</si>
  <si>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</si>
  <si>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</si>
  <si>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</si>
  <si>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</si>
  <si>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</si>
  <si>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</si>
  <si>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</si>
  <si>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</si>
  <si>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</si>
  <si>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</si>
  <si>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</si>
  <si>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</si>
  <si>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</si>
  <si>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</si>
  <si>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</si>
  <si>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</si>
  <si>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</si>
  <si>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</si>
  <si>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</si>
  <si>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</si>
  <si>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</si>
  <si>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</si>
  <si>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</si>
  <si>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</si>
  <si>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</si>
  <si>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</si>
  <si>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</si>
  <si>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</si>
  <si>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</si>
  <si>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</si>
  <si>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</si>
  <si>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</si>
  <si>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</si>
  <si>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</si>
  <si>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</si>
  <si>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</si>
  <si>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</si>
  <si>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</si>
  <si>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</si>
  <si>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</si>
  <si>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</si>
  <si>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</si>
  <si>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</si>
  <si>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</si>
  <si>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</si>
  <si>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</si>
  <si>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</si>
  <si>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</si>
  <si>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</si>
  <si>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</si>
  <si>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</si>
  <si>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</si>
  <si>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</si>
  <si>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</si>
  <si>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</si>
  <si>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</si>
  <si>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</si>
  <si>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</si>
  <si>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</si>
  <si>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</si>
  <si>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</si>
  <si>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</si>
  <si>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</si>
  <si>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</si>
  <si>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</si>
  <si>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</si>
  <si>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</si>
  <si>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</si>
  <si>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</si>
  <si>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</si>
  <si>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</si>
  <si>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</si>
  <si>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</si>
  <si>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</si>
  <si>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</si>
  <si>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</si>
  <si>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</si>
  <si>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</si>
  <si>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</si>
  <si>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</si>
  <si>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</si>
  <si>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</si>
  <si>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</si>
  <si>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</si>
  <si>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</si>
  <si>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</si>
  <si>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</si>
  <si>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</si>
  <si>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</si>
  <si>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</si>
  <si>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</si>
  <si>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</si>
  <si>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</si>
  <si>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</si>
  <si>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</si>
  <si>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</si>
  <si>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</si>
  <si>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</si>
  <si>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</si>
  <si>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</si>
  <si>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</si>
  <si>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</si>
  <si>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</si>
  <si>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</si>
  <si>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</si>
  <si>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</si>
  <si>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</si>
  <si>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</si>
  <si>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</si>
  <si>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</si>
  <si>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</si>
  <si>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</si>
  <si>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</si>
  <si>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</si>
  <si>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</si>
  <si>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</si>
  <si>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</si>
  <si>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</si>
  <si>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</si>
  <si>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</si>
  <si>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</si>
  <si>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</si>
  <si>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</si>
  <si>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</si>
  <si>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</si>
  <si>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</si>
  <si>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</si>
  <si>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</si>
  <si>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</si>
  <si>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</si>
  <si>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</si>
  <si>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</si>
  <si>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</si>
  <si>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</si>
  <si>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</si>
  <si>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</si>
  <si>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</si>
  <si>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</si>
  <si>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</si>
  <si>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</si>
  <si>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</si>
  <si>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</si>
  <si>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</si>
  <si>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</si>
  <si>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</si>
  <si>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</si>
  <si>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</si>
  <si>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</si>
  <si>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</si>
  <si>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</si>
  <si>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</si>
  <si>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</si>
  <si>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</si>
  <si>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</si>
  <si>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</si>
  <si>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</si>
  <si>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</si>
  <si>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</si>
  <si>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</si>
  <si>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</si>
  <si>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</si>
  <si>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</si>
  <si>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</si>
  <si>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</si>
  <si>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</si>
  <si>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</si>
  <si>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</si>
  <si>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</si>
  <si>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</si>
  <si>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</si>
  <si>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</si>
  <si>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</si>
  <si>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</si>
  <si>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</si>
  <si>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</si>
  <si>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</si>
  <si>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</si>
  <si>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</si>
  <si>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</si>
  <si>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</si>
  <si>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</si>
  <si>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</si>
  <si>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</si>
  <si>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</si>
  <si>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</si>
  <si>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</si>
  <si>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</si>
  <si>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</si>
  <si>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</si>
  <si>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</si>
  <si>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</si>
  <si>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</si>
  <si>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</si>
  <si>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</si>
  <si>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</si>
  <si>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</si>
  <si>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</si>
  <si>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</si>
  <si>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</si>
  <si>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</si>
  <si>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</si>
  <si>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</si>
  <si>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</si>
  <si>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</si>
  <si>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</si>
  <si>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</si>
  <si>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</si>
  <si>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</si>
  <si>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</si>
  <si>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</si>
  <si>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</si>
  <si>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</si>
  <si>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</si>
  <si>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</si>
  <si>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</si>
  <si>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</si>
  <si>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</si>
  <si>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</si>
  <si>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</si>
  <si>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</si>
  <si>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</si>
  <si>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</si>
  <si>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</si>
  <si>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</si>
  <si>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</si>
  <si>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</si>
  <si>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</si>
  <si>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</si>
  <si>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</si>
  <si>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</si>
  <si>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</si>
  <si>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</si>
  <si>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</si>
  <si>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</si>
  <si>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</si>
  <si>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</si>
  <si>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</si>
  <si>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</si>
  <si>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</si>
  <si>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</si>
  <si>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</si>
  <si>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</si>
  <si>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</si>
  <si>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</si>
  <si>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</si>
  <si>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</si>
  <si>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</si>
  <si>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</si>
  <si>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</si>
  <si>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</si>
  <si>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</si>
  <si>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</si>
  <si>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</si>
  <si>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</si>
  <si>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</si>
  <si>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</si>
  <si>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</si>
  <si>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</si>
  <si>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</si>
  <si>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</si>
  <si>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</si>
  <si>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</si>
  <si>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</si>
  <si>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</si>
  <si>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</si>
  <si>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</si>
  <si>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</si>
  <si>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</si>
  <si>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</si>
  <si>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</si>
  <si>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</si>
  <si>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</si>
  <si>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</si>
  <si>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</si>
  <si>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</si>
  <si>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</si>
  <si>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</si>
  <si>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</si>
  <si>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</si>
  <si>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</si>
  <si>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</si>
  <si>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</si>
  <si>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</si>
  <si>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</si>
  <si>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</si>
  <si>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</si>
  <si>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</si>
  <si>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</si>
  <si>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</si>
  <si>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</si>
  <si>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</si>
  <si>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</si>
  <si>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</si>
  <si>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</si>
  <si>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</si>
  <si>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</si>
  <si>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</si>
  <si>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</si>
  <si>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</si>
  <si>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</si>
  <si>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</si>
  <si>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</si>
  <si>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</si>
  <si>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</si>
  <si>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</si>
  <si>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</si>
  <si>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</si>
  <si>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</si>
  <si>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</si>
  <si>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</si>
  <si>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</si>
  <si>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</si>
  <si>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</si>
  <si>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</si>
  <si>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</si>
  <si>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</si>
  <si>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</si>
  <si>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</si>
  <si>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</si>
  <si>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</si>
  <si>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</si>
  <si>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</si>
  <si>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</si>
  <si>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</si>
  <si>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</si>
  <si>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</si>
  <si>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</si>
  <si>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</si>
  <si>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</si>
  <si>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</si>
  <si>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</si>
  <si>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</si>
  <si>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</si>
  <si>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</si>
  <si>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</si>
  <si>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</si>
  <si>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</si>
  <si>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</si>
  <si>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</si>
  <si>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</si>
  <si>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</si>
  <si>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</si>
  <si>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</si>
  <si>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</si>
  <si>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</si>
  <si>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</si>
  <si>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</si>
  <si>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</si>
  <si>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</si>
  <si>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</si>
  <si>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</si>
  <si>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</si>
  <si>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</si>
  <si>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</si>
  <si>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</si>
  <si>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</si>
  <si>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</si>
  <si>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</si>
  <si>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</si>
  <si>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</si>
  <si>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</si>
  <si>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</si>
  <si>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</si>
  <si>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</si>
  <si>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</si>
  <si>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</si>
  <si>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</si>
  <si>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</si>
  <si>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</si>
  <si>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</si>
  <si>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</si>
  <si>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</si>
  <si>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</si>
  <si>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</si>
  <si>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</si>
  <si>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</si>
  <si>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</si>
  <si>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</si>
  <si>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</si>
  <si>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</si>
  <si>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</si>
  <si>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</si>
  <si>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</si>
  <si>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</si>
  <si>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</si>
  <si>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</si>
  <si>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</si>
  <si>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</si>
  <si>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</si>
  <si>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</si>
  <si>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</si>
  <si>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</si>
  <si>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</si>
  <si>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</si>
  <si>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</si>
  <si>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</si>
  <si>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</si>
  <si>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</si>
  <si>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</si>
  <si>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</si>
  <si>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</si>
  <si>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</si>
  <si>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</si>
  <si>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</si>
  <si>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</si>
  <si>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</si>
  <si>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</si>
  <si>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</si>
  <si>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</si>
  <si>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</si>
  <si>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</si>
  <si>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</si>
  <si>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</si>
  <si>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</si>
  <si>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</si>
  <si>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</si>
  <si>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</si>
  <si>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</si>
  <si>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</si>
  <si>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</si>
  <si>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</si>
  <si>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</si>
  <si>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</si>
  <si>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</si>
  <si>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</si>
  <si>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</si>
  <si>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</si>
  <si>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</si>
  <si>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</si>
  <si>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</si>
  <si>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</si>
  <si>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</si>
  <si>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</si>
  <si>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</si>
  <si>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</si>
  <si>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</si>
  <si>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</si>
  <si>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</si>
  <si>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</si>
  <si>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</si>
  <si>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</si>
  <si>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</si>
  <si>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</si>
  <si>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</si>
  <si>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</si>
  <si>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</si>
  <si>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</si>
  <si>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</si>
  <si>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</si>
  <si>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</si>
  <si>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</si>
  <si>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</si>
  <si>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</si>
  <si>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</si>
  <si>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</si>
  <si>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</si>
  <si>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</si>
  <si>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</si>
  <si>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</si>
  <si>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</si>
  <si>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</si>
  <si>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</si>
  <si>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</si>
  <si>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</si>
  <si>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</si>
  <si>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</si>
  <si>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</si>
  <si>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</si>
  <si>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</si>
  <si>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</si>
  <si>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</si>
  <si>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</si>
  <si>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</si>
  <si>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</si>
  <si>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</si>
  <si>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</si>
  <si>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</si>
  <si>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</si>
  <si>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</si>
  <si>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</si>
  <si>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</si>
  <si>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</si>
  <si>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</si>
  <si>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</si>
  <si>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</si>
  <si>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</si>
  <si>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</si>
  <si>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</si>
  <si>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</si>
  <si>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</si>
  <si>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</si>
  <si>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</si>
  <si>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</si>
  <si>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</si>
  <si>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</si>
  <si>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</si>
  <si>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</si>
  <si>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</si>
  <si>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</si>
  <si>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</si>
  <si>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</si>
  <si>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</si>
  <si>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</si>
  <si>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</si>
  <si>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</si>
  <si>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</si>
  <si>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</si>
  <si>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</si>
  <si>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</si>
  <si>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</si>
  <si>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</si>
  <si>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</si>
  <si>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</si>
  <si>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</si>
  <si>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</si>
  <si>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</si>
  <si>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</si>
  <si>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</si>
  <si>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</si>
  <si>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</si>
  <si>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</si>
  <si>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</si>
  <si>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</si>
  <si>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</si>
  <si>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</si>
  <si>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</si>
  <si>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</si>
  <si>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</si>
  <si>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</si>
  <si>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</si>
  <si>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</si>
  <si>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</si>
  <si>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</si>
  <si>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</si>
  <si>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</si>
  <si>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</si>
  <si>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</si>
  <si>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</si>
  <si>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</si>
  <si>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</si>
  <si>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</si>
  <si>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</si>
  <si>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</si>
  <si>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</si>
  <si>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</si>
  <si>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</si>
  <si>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</si>
  <si>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</si>
  <si>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</si>
  <si>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</si>
  <si>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</si>
  <si>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</si>
  <si>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</si>
  <si>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</si>
  <si>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</si>
  <si>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</si>
  <si>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</si>
  <si>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</si>
  <si>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</si>
  <si>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</si>
  <si>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</si>
  <si>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</si>
  <si>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</si>
  <si>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</si>
  <si>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</si>
  <si>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</si>
  <si>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</si>
  <si>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</si>
  <si>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</si>
  <si>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</si>
  <si>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</si>
  <si>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</si>
  <si>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</si>
  <si>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</si>
  <si>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</si>
  <si>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</si>
  <si>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</si>
  <si>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</si>
  <si>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</si>
  <si>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</si>
  <si>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</si>
  <si>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</si>
  <si>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</si>
  <si>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</si>
  <si>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</si>
  <si>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</si>
  <si>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</si>
  <si>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</si>
  <si>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</si>
  <si>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</si>
  <si>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</si>
  <si>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</si>
  <si>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</si>
  <si>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</si>
  <si>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</si>
  <si>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</si>
  <si>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</si>
  <si>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</si>
  <si>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</si>
  <si>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</si>
  <si>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</si>
  <si>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</si>
  <si>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</si>
  <si>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</si>
  <si>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</si>
  <si>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</si>
  <si>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</si>
  <si>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</si>
  <si>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</si>
  <si>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</si>
  <si>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</si>
  <si>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</si>
  <si>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</si>
  <si>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</si>
  <si>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</si>
  <si>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</si>
  <si>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</si>
  <si>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</si>
  <si>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</si>
  <si>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</si>
  <si>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</si>
  <si>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</si>
  <si>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</si>
  <si>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</si>
  <si>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</si>
  <si>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</si>
  <si>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</si>
  <si>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</si>
  <si>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</si>
  <si>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</si>
  <si>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</si>
  <si>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</si>
  <si>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</si>
  <si>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</si>
  <si>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</si>
  <si>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</si>
  <si>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</si>
  <si>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</si>
  <si>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</si>
  <si>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</si>
  <si>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</si>
  <si>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</si>
  <si>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</si>
  <si>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</si>
  <si>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</si>
  <si>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</si>
  <si>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</si>
  <si>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</si>
  <si>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</si>
  <si>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</si>
  <si>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</si>
  <si>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</si>
  <si>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</si>
  <si>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</si>
  <si>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</si>
  <si>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</si>
  <si>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</si>
  <si>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</si>
  <si>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</si>
  <si>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</si>
  <si>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</si>
  <si>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</si>
  <si>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</si>
  <si>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</si>
  <si>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</si>
  <si>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</si>
  <si>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</si>
  <si>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</si>
  <si>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</si>
  <si>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</si>
  <si>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</si>
  <si>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</si>
  <si>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</si>
  <si>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</si>
  <si>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</si>
  <si>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</si>
  <si>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</si>
  <si>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</si>
  <si>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</si>
  <si>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</si>
  <si>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</si>
  <si>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</si>
  <si>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</si>
  <si>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</si>
  <si>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</si>
  <si>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</si>
  <si>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</si>
  <si>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</si>
  <si>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</si>
  <si>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</si>
  <si>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</si>
  <si>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</si>
  <si>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</si>
  <si>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</si>
  <si>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</si>
  <si>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</si>
  <si>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</si>
  <si>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</si>
  <si>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</si>
  <si>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</si>
  <si>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</si>
  <si>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</si>
  <si>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</si>
  <si>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</si>
  <si>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</si>
  <si>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</si>
  <si>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</si>
  <si>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</si>
  <si>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</si>
  <si>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</si>
  <si>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</si>
  <si>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</si>
  <si>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</si>
  <si>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</si>
  <si>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</si>
  <si>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</si>
  <si>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</si>
  <si>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</si>
  <si>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</si>
  <si>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</si>
  <si>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</si>
  <si>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</si>
  <si>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</si>
  <si>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</si>
  <si>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</si>
  <si>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</si>
  <si>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</si>
  <si>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</si>
  <si>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</si>
  <si>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</si>
  <si>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</si>
  <si>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</si>
  <si>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</si>
  <si>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</si>
  <si>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</si>
  <si>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</si>
  <si>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</si>
  <si>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</si>
  <si>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</si>
  <si>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</si>
  <si>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</si>
  <si>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</si>
  <si>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</si>
  <si>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</si>
  <si>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</si>
  <si>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</si>
  <si>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</si>
  <si>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</si>
  <si>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</si>
  <si>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</si>
  <si>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</si>
  <si>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</si>
  <si>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</si>
  <si>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</si>
  <si>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</si>
  <si>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</si>
  <si>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</si>
  <si>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</si>
  <si>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</si>
  <si>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</si>
  <si>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</si>
  <si>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</si>
  <si>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</si>
  <si>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</si>
  <si>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</si>
  <si>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</si>
  <si>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</si>
  <si>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</si>
  <si>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</si>
  <si>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</si>
  <si>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</si>
  <si>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</si>
  <si>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</si>
  <si>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</si>
  <si>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</si>
  <si>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</si>
  <si>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</si>
  <si>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</si>
  <si>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</si>
  <si>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</si>
  <si>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</si>
  <si>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</si>
  <si>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</si>
  <si>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</si>
  <si>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</si>
  <si>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</si>
  <si>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</si>
  <si>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</si>
  <si>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</si>
  <si>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</si>
  <si>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</si>
  <si>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</si>
  <si>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</si>
  <si>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</si>
  <si>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</si>
  <si>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</si>
  <si>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</si>
  <si>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</si>
  <si>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</si>
  <si>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</si>
  <si>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</si>
  <si>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</si>
  <si>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</si>
  <si>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</si>
  <si>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</si>
  <si>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</si>
  <si>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</si>
  <si>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</si>
  <si>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</si>
  <si>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</si>
  <si>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</si>
  <si>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</si>
  <si>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</si>
  <si>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</si>
  <si>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</si>
  <si>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</si>
  <si>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</si>
  <si>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</si>
  <si>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</si>
  <si>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</si>
  <si>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</si>
  <si>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</si>
  <si>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</si>
  <si>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</si>
  <si>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</si>
  <si>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</si>
  <si>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</si>
  <si>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</si>
  <si>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</si>
  <si>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</si>
  <si>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</si>
  <si>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</si>
  <si>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</si>
  <si>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</si>
  <si>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</si>
  <si>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</si>
  <si>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</si>
  <si>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</si>
  <si>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</si>
  <si>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</si>
  <si>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</si>
  <si>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</si>
  <si>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</si>
  <si>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</si>
  <si>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</si>
  <si>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</si>
  <si>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</si>
  <si>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</si>
  <si>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</si>
  <si>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</si>
  <si>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</si>
  <si>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</si>
  <si>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</si>
  <si>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</si>
  <si>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</si>
  <si>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</si>
  <si>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</si>
  <si>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</si>
  <si>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</si>
  <si>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</si>
  <si>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</si>
  <si>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</si>
  <si>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</si>
  <si>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</si>
  <si>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</si>
  <si>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</si>
  <si>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</si>
  <si>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</si>
  <si>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</si>
  <si>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</si>
  <si>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</si>
  <si>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</si>
  <si>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</si>
  <si>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</si>
  <si>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</si>
  <si>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</si>
  <si>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</si>
  <si>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</si>
  <si>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</si>
  <si>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</si>
  <si>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</si>
  <si>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</si>
  <si>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</si>
  <si>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</si>
  <si>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</si>
  <si>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</si>
  <si>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</si>
  <si>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</si>
  <si>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</si>
  <si>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</si>
  <si>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</si>
  <si>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</si>
  <si>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</si>
  <si>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</si>
  <si>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</si>
  <si>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</si>
  <si>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</si>
  <si>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</si>
  <si>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</si>
  <si>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</si>
  <si>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</si>
  <si>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</si>
  <si>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</si>
  <si>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</si>
  <si>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</si>
  <si>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</si>
  <si>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</si>
  <si>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</si>
  <si>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</si>
  <si>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</si>
  <si>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</si>
  <si>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</si>
  <si>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</si>
  <si>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</si>
  <si>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</si>
  <si>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</si>
  <si>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</si>
  <si>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</si>
  <si>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</si>
  <si>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</si>
  <si>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</si>
  <si>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</si>
  <si>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</si>
  <si>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</si>
  <si>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</si>
  <si>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</si>
  <si>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</si>
  <si>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</si>
  <si>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</si>
  <si>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</si>
  <si>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</si>
  <si>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</si>
  <si>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</si>
  <si>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</si>
  <si>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</si>
  <si>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</si>
  <si>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</si>
  <si>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</si>
  <si>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</si>
  <si>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</si>
  <si>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</si>
  <si>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</si>
  <si>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</si>
  <si>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</si>
  <si>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</si>
  <si>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</si>
  <si>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</si>
  <si>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</si>
  <si>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</si>
  <si>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</si>
  <si>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</si>
  <si>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</si>
  <si>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</si>
  <si>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</si>
  <si>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</si>
  <si>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</si>
  <si>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</si>
  <si>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</si>
  <si>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</si>
  <si>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</si>
  <si>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</si>
  <si>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</si>
  <si>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</si>
  <si>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</si>
  <si>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</si>
  <si>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</si>
  <si>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</si>
  <si>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</si>
  <si>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</si>
  <si>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</si>
  <si>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</si>
  <si>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</si>
  <si>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</si>
  <si>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</si>
  <si>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</si>
  <si>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</si>
  <si>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</si>
  <si>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</si>
  <si>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</si>
  <si>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</si>
  <si>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</si>
  <si>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</si>
  <si>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</si>
  <si>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</si>
  <si>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</si>
  <si>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</si>
  <si>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</si>
  <si>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</si>
  <si>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</si>
  <si>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</si>
  <si>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</si>
  <si>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</si>
  <si>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</si>
  <si>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</si>
  <si>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</si>
  <si>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</si>
  <si>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</si>
  <si>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</si>
  <si>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</si>
  <si>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</si>
  <si>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</si>
  <si>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</si>
  <si>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</si>
  <si>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</si>
  <si>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</si>
  <si>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</si>
  <si>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</si>
  <si>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</si>
  <si>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</si>
  <si>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</si>
  <si>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</si>
  <si>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</si>
  <si>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</si>
  <si>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</si>
  <si>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</si>
  <si>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</si>
  <si>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</si>
  <si>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</si>
  <si>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</si>
  <si>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</si>
  <si>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</si>
  <si>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</si>
  <si>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</si>
  <si>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</si>
  <si>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</si>
  <si>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</si>
  <si>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</si>
  <si>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</si>
  <si>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</si>
  <si>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</si>
  <si>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</si>
  <si>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</si>
  <si>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</si>
  <si>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</si>
  <si>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</si>
  <si>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</si>
  <si>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</si>
  <si>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</si>
  <si>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</si>
  <si>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</si>
  <si>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</si>
  <si>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</si>
  <si>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</si>
  <si>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</si>
  <si>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</si>
  <si>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</si>
  <si>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</si>
  <si>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</si>
  <si>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</si>
  <si>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</si>
  <si>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</si>
  <si>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</si>
  <si>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</si>
  <si>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</si>
  <si>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</si>
  <si>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</si>
  <si>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</si>
  <si>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</si>
  <si>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</si>
  <si>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</si>
  <si>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</si>
  <si>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</si>
  <si>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</si>
  <si>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</si>
  <si>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</si>
  <si>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</si>
  <si>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</si>
  <si>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</si>
  <si>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</si>
  <si>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</si>
  <si>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</si>
  <si>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</si>
  <si>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</si>
  <si>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</si>
  <si>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</si>
  <si>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</si>
  <si>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</si>
  <si>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</si>
  <si>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</si>
  <si>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</si>
  <si>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</si>
  <si>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</si>
  <si>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</si>
  <si>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</si>
  <si>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</si>
  <si>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</si>
  <si>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</si>
  <si>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</si>
  <si>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</si>
  <si>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</si>
  <si>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</si>
  <si>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</si>
  <si>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</si>
  <si>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</si>
  <si>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</si>
  <si>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</si>
  <si>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</si>
  <si>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</si>
  <si>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</si>
  <si>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</si>
  <si>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</si>
  <si>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</si>
  <si>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</si>
  <si>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</si>
  <si>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</si>
  <si>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</si>
  <si>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</si>
  <si>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</si>
  <si>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</si>
  <si>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</si>
  <si>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</si>
  <si>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</si>
  <si>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</si>
  <si>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</si>
  <si>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</si>
  <si>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</si>
  <si>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</si>
  <si>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</si>
  <si>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</si>
  <si>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</si>
  <si>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</si>
  <si>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</si>
  <si>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</si>
  <si>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</si>
  <si>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</si>
  <si>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</si>
  <si>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</si>
  <si>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</si>
  <si>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</si>
  <si>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</si>
  <si>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</si>
  <si>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</si>
  <si>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</si>
  <si>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</si>
  <si>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</si>
  <si>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</si>
  <si>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</si>
  <si>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</si>
  <si>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</si>
  <si>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</si>
  <si>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</si>
  <si>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</si>
  <si>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</si>
  <si>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</si>
  <si>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</si>
  <si>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</si>
  <si>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</si>
  <si>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</si>
  <si>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</si>
  <si>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</si>
  <si>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</si>
  <si>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</si>
  <si>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</si>
  <si>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</si>
  <si>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</si>
  <si>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</si>
  <si>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</si>
  <si>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</si>
  <si>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</si>
  <si>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</si>
  <si>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</si>
  <si>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</si>
  <si>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</si>
  <si>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</si>
  <si>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</si>
  <si>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</si>
  <si>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</si>
  <si>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</si>
  <si>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</si>
  <si>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</si>
  <si>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</si>
  <si>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</si>
  <si>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</si>
  <si>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</si>
  <si>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</si>
  <si>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</si>
  <si>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</si>
  <si>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</si>
  <si>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</si>
  <si>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</si>
  <si>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</si>
  <si>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</si>
  <si>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</si>
  <si>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</si>
  <si>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</si>
  <si>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</si>
  <si>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</si>
  <si>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</si>
  <si>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</si>
  <si>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</si>
  <si>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</si>
  <si>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</si>
  <si>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</si>
  <si>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</si>
  <si>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</si>
  <si>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</si>
  <si>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</si>
  <si>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</si>
  <si>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</si>
  <si>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</si>
  <si>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</si>
  <si>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</si>
  <si>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</si>
  <si>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</si>
  <si>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</si>
  <si>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</si>
  <si>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</si>
  <si>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</si>
  <si>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</si>
  <si>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</si>
  <si>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</si>
  <si>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</si>
  <si>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</si>
  <si>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</si>
  <si>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</si>
  <si>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</si>
  <si>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</si>
  <si>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</si>
  <si>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</si>
  <si>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</si>
  <si>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</si>
  <si>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</si>
  <si>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</si>
  <si>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</si>
  <si>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</si>
  <si>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</si>
  <si>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</si>
  <si>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</si>
  <si>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</si>
  <si>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</si>
  <si>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</si>
  <si>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</si>
  <si>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</si>
  <si>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</si>
  <si>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</si>
  <si>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</si>
  <si>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</si>
  <si>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</si>
  <si>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</si>
  <si>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</si>
  <si>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</si>
  <si>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</si>
  <si>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</si>
  <si>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</si>
  <si>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</si>
  <si>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</si>
  <si>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</si>
  <si>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</si>
  <si>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</si>
  <si>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</si>
  <si>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</si>
  <si>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</si>
  <si>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</si>
  <si>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</si>
  <si>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</si>
  <si>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</si>
  <si>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</si>
  <si>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</si>
  <si>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</si>
  <si>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</si>
  <si>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</si>
  <si>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</si>
  <si>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</si>
  <si>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</si>
  <si>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</si>
  <si>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</si>
  <si>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</si>
  <si>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</si>
  <si>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</si>
  <si>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</si>
  <si>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</si>
  <si>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</si>
  <si>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</si>
  <si>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</si>
  <si>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</si>
  <si>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</si>
  <si>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</si>
  <si>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</si>
  <si>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</si>
  <si>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</si>
  <si>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</si>
  <si>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</si>
  <si>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</si>
  <si>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</si>
  <si>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</si>
  <si>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</si>
  <si>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</si>
  <si>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</si>
  <si>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</si>
  <si>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</si>
  <si>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</si>
  <si>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</si>
  <si>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</si>
  <si>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</si>
  <si>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</si>
  <si>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</si>
  <si>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</si>
  <si>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</si>
  <si>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</si>
  <si>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</si>
  <si>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</si>
  <si>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</si>
  <si>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</si>
  <si>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</si>
  <si>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</si>
  <si>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</si>
  <si>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</si>
  <si>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</si>
  <si>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</si>
  <si>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</si>
  <si>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</si>
  <si>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</si>
  <si>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</si>
  <si>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</si>
  <si>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</si>
  <si>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</si>
  <si>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</si>
  <si>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</si>
  <si>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</si>
  <si>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</si>
  <si>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</si>
  <si>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</si>
  <si>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</si>
  <si>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</si>
  <si>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</si>
  <si>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</si>
  <si>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</si>
  <si>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</si>
  <si>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</si>
  <si>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</si>
  <si>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</si>
  <si>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</si>
  <si>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</si>
  <si>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</si>
  <si>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</si>
  <si>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</si>
  <si>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</si>
  <si>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</si>
  <si>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</si>
  <si>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</si>
  <si>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</si>
  <si>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</si>
  <si>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</si>
  <si>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</si>
  <si>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</si>
  <si>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</si>
  <si>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</si>
  <si>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</si>
  <si>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</si>
  <si>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</si>
  <si>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</si>
  <si>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</si>
  <si>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</si>
  <si>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</si>
  <si>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</si>
  <si>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</si>
  <si>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</si>
  <si>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</si>
  <si>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</si>
  <si>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</si>
  <si>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</si>
  <si>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</si>
  <si>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</si>
  <si>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</si>
  <si>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</si>
  <si>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</si>
  <si>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</si>
  <si>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</si>
  <si>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</si>
  <si>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</si>
  <si>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</si>
  <si>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</si>
  <si>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</si>
  <si>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</si>
  <si>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</si>
  <si>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</si>
  <si>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</si>
  <si>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</si>
  <si>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</si>
  <si>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</si>
  <si>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</si>
  <si>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</si>
  <si>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</si>
  <si>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</si>
  <si>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</si>
  <si>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</si>
  <si>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</si>
  <si>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</si>
  <si>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</si>
  <si>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</si>
  <si>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</si>
  <si>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</si>
  <si>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</si>
  <si>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</si>
  <si>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</si>
  <si>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</si>
  <si>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</si>
  <si>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</si>
  <si>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</si>
  <si>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</si>
  <si>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</si>
  <si>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</si>
  <si>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</si>
  <si>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</si>
  <si>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</si>
  <si>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</si>
  <si>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</si>
  <si>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</si>
  <si>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</si>
  <si>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</si>
  <si>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</si>
  <si>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</si>
  <si>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</si>
  <si>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</si>
  <si>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</si>
  <si>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</si>
  <si>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</si>
  <si>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</si>
  <si>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</si>
  <si>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</si>
  <si>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</si>
  <si>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</si>
  <si>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</si>
  <si>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</si>
  <si>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</si>
  <si>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</si>
  <si>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</si>
  <si>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</si>
  <si>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</si>
  <si>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</si>
  <si>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</si>
  <si>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</si>
  <si>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</si>
  <si>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</si>
  <si>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</si>
  <si>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</si>
  <si>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</si>
  <si>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</si>
  <si>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</si>
  <si>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</si>
  <si>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</si>
  <si>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</si>
  <si>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</si>
  <si>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</si>
  <si>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</si>
  <si>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</si>
  <si>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</si>
  <si>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</si>
  <si>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</si>
  <si>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</si>
  <si>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</si>
  <si>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</si>
  <si>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</si>
  <si>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</si>
  <si>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</si>
  <si>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</si>
  <si>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</si>
  <si>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</si>
  <si>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</si>
  <si>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</si>
  <si>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</si>
  <si>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</si>
  <si>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</si>
  <si>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</si>
  <si>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</si>
  <si>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</si>
  <si>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</si>
  <si>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</si>
  <si>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</si>
  <si>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</si>
  <si>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</si>
  <si>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</si>
  <si>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</si>
  <si>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</si>
  <si>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</si>
  <si>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</si>
  <si>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</si>
  <si>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</si>
  <si>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</si>
  <si>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</si>
  <si>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</si>
  <si>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</si>
  <si>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</si>
  <si>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</si>
  <si>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</si>
  <si>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</si>
  <si>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</si>
  <si>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</si>
  <si>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</si>
  <si>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</si>
  <si>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</si>
  <si>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</si>
  <si>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</si>
  <si>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</si>
  <si>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</si>
  <si>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</si>
  <si>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</si>
  <si>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</si>
  <si>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</si>
  <si>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</si>
  <si>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</si>
  <si>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</si>
  <si>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</si>
  <si>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</si>
  <si>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</si>
  <si>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</si>
  <si>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</si>
  <si>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</si>
  <si>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</si>
  <si>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</si>
  <si>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</si>
  <si>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</si>
  <si>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</si>
  <si>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</si>
  <si>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</si>
  <si>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</si>
  <si>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</si>
  <si>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</si>
  <si>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</si>
  <si>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</si>
  <si>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</si>
  <si>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</si>
  <si>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</si>
  <si>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</si>
  <si>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</si>
  <si>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</si>
  <si>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</si>
  <si>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</si>
  <si>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</si>
  <si>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</si>
  <si>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</si>
  <si>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</si>
  <si>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</si>
  <si>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</si>
  <si>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</si>
  <si>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</si>
  <si>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</si>
  <si>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</si>
  <si>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</si>
  <si>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</si>
  <si>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</si>
  <si>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</si>
  <si>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</si>
  <si>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</si>
  <si>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</si>
  <si>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</si>
  <si>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</si>
  <si>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</si>
  <si>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</si>
  <si>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</si>
  <si>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</si>
  <si>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</si>
  <si>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</si>
  <si>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</si>
  <si>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</si>
  <si>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</si>
  <si>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</si>
  <si>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</si>
  <si>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</si>
  <si>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</si>
  <si>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</si>
  <si>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</si>
  <si>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</si>
  <si>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</si>
  <si>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</si>
  <si>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</si>
  <si>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</si>
  <si>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</si>
  <si>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</si>
  <si>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</si>
  <si>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</si>
  <si>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</si>
  <si>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</si>
  <si>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</si>
  <si>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</si>
  <si>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</si>
  <si>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</si>
  <si>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</si>
  <si>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</si>
  <si>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</si>
  <si>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</si>
  <si>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</si>
  <si>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</si>
  <si>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</si>
  <si>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</si>
  <si>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</si>
  <si>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</si>
  <si>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</si>
  <si>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</si>
  <si>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</si>
  <si>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</si>
  <si>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</si>
  <si>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</si>
  <si>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</si>
  <si>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</si>
  <si>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</si>
  <si>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</si>
  <si>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</si>
  <si>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</si>
  <si>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</si>
  <si>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</si>
  <si>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</si>
  <si>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</si>
  <si>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</si>
  <si>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</si>
  <si>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</si>
  <si>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</si>
  <si>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</si>
  <si>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</si>
  <si>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</si>
  <si>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</si>
  <si>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</si>
  <si>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</si>
  <si>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</si>
  <si>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</si>
  <si>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</si>
  <si>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</si>
  <si>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</si>
  <si>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</si>
  <si>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</si>
  <si>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</si>
  <si>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</si>
  <si>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</si>
  <si>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</si>
  <si>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</si>
  <si>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</si>
  <si>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</si>
  <si>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</si>
  <si>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</si>
  <si>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</si>
  <si>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</si>
  <si>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</si>
  <si>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</si>
  <si>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</si>
  <si>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</si>
  <si>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</si>
  <si>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</si>
  <si>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</si>
  <si>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</si>
  <si>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</si>
  <si>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</si>
  <si>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</si>
  <si>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</si>
  <si>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</si>
  <si>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</si>
  <si>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</si>
  <si>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</si>
  <si>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</si>
  <si>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</si>
  <si>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</si>
  <si>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</si>
  <si>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</si>
  <si>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</si>
  <si>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</si>
  <si>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</si>
  <si>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</si>
  <si>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</si>
  <si>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</si>
  <si>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</si>
  <si>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</si>
  <si>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</si>
  <si>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</si>
  <si>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</si>
  <si>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</si>
  <si>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</si>
  <si>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</si>
  <si>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</si>
  <si>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</si>
  <si>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</si>
  <si>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</si>
  <si>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</si>
  <si>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</si>
  <si>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</si>
  <si>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</si>
  <si>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</si>
  <si>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</si>
  <si>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</si>
  <si>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</si>
  <si>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</si>
  <si>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</si>
  <si>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</si>
  <si>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</si>
  <si>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</si>
  <si>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</si>
  <si>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</si>
  <si>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</si>
  <si>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</si>
  <si>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</si>
  <si>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</si>
  <si>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</si>
  <si>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</si>
  <si>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</si>
  <si>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</si>
  <si>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</si>
  <si>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</si>
  <si>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</si>
  <si>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</si>
  <si>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</si>
  <si>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</si>
  <si>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</si>
  <si>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</si>
  <si>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</si>
  <si>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</si>
  <si>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</si>
  <si>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</si>
  <si>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</si>
  <si>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</si>
  <si>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</si>
  <si>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</si>
  <si>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</si>
  <si>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</si>
  <si>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</si>
  <si>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</si>
  <si>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</si>
  <si>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</si>
  <si>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</si>
  <si>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</si>
  <si>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</si>
  <si>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</si>
  <si>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</si>
  <si>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</si>
  <si>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</si>
  <si>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</si>
  <si>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</si>
  <si>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</si>
  <si>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</si>
  <si>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</si>
  <si>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</si>
  <si>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</si>
  <si>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</si>
  <si>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</si>
  <si>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</si>
  <si>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</si>
  <si>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</si>
  <si>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</si>
  <si>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</si>
  <si>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</si>
  <si>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</si>
  <si>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</si>
  <si>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</si>
  <si>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</si>
  <si>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</si>
  <si>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</si>
  <si>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</si>
  <si>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</si>
  <si>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</si>
  <si>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</si>
  <si>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</si>
  <si>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</si>
  <si>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</si>
  <si>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</si>
  <si>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</si>
  <si>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</si>
  <si>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</si>
  <si>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</si>
  <si>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</si>
  <si>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</si>
  <si>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</si>
  <si>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</si>
  <si>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</si>
  <si>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</si>
  <si>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</si>
  <si>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</si>
  <si>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</si>
  <si>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</si>
  <si>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</si>
  <si>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</si>
  <si>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</si>
  <si>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</si>
  <si>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</si>
  <si>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</si>
  <si>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</si>
  <si>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</si>
  <si>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</si>
  <si>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</si>
  <si>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</si>
  <si>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</si>
  <si>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</si>
  <si>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</si>
  <si>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</si>
  <si>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</si>
  <si>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</si>
  <si>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</si>
  <si>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</si>
  <si>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</si>
  <si>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</si>
  <si>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</si>
  <si>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</si>
  <si>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</si>
  <si>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</si>
  <si>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</si>
  <si>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</si>
  <si>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</si>
  <si>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</si>
  <si>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</si>
  <si>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</si>
  <si>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</si>
  <si>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</si>
  <si>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</si>
  <si>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</si>
  <si>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</si>
  <si>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</si>
  <si>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</si>
  <si>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</si>
  <si>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</si>
  <si>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</si>
  <si>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</si>
  <si>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</si>
  <si>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</si>
  <si>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</si>
  <si>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</si>
  <si>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</si>
  <si>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</si>
  <si>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</si>
  <si>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</si>
  <si>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</si>
  <si>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</si>
  <si>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</si>
  <si>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</si>
  <si>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</si>
  <si>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</si>
  <si>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</si>
  <si>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</si>
  <si>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</si>
  <si>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</si>
  <si>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</si>
  <si>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</si>
  <si>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</si>
  <si>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</si>
  <si>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</si>
  <si>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</si>
  <si>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</si>
  <si>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</si>
  <si>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</si>
  <si>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</si>
  <si>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</si>
  <si>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</si>
  <si>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</si>
  <si>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</si>
  <si>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</si>
  <si>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</si>
  <si>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</si>
  <si>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</si>
  <si>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</si>
  <si>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</si>
  <si>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</si>
  <si>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</si>
  <si>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</si>
  <si>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</si>
  <si>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</si>
  <si>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</si>
  <si>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</si>
  <si>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</si>
  <si>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</si>
  <si>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</si>
  <si>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</si>
  <si>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</si>
  <si>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</si>
  <si>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</si>
  <si>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</si>
  <si>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</si>
  <si>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</si>
  <si>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</si>
  <si>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</si>
  <si>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</si>
  <si>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</si>
  <si>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</si>
  <si>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</si>
  <si>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</si>
  <si>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</si>
  <si>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</si>
  <si>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</si>
  <si>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</si>
  <si>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</si>
  <si>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</si>
  <si>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</si>
  <si>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</si>
  <si>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</si>
  <si>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</si>
  <si>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</si>
  <si>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</si>
  <si>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</si>
  <si>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</si>
  <si>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</si>
  <si>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</si>
  <si>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</si>
  <si>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</si>
  <si>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</si>
  <si>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</si>
  <si>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</si>
  <si>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</si>
  <si>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</si>
  <si>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</si>
  <si>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</si>
  <si>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</si>
  <si>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</si>
  <si>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</si>
  <si>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</si>
  <si>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</si>
  <si>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</si>
  <si>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</si>
  <si>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</si>
  <si>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</si>
  <si>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</si>
  <si>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</si>
  <si>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</si>
  <si>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</si>
  <si>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</si>
  <si>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</si>
  <si>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</si>
  <si>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</si>
  <si>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</si>
  <si>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</si>
  <si>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</si>
  <si>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</si>
  <si>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</si>
  <si>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</si>
  <si>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</si>
  <si>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</si>
  <si>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</si>
  <si>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</si>
  <si>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</si>
  <si>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</si>
  <si>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</si>
  <si>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</si>
  <si>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</si>
  <si>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</si>
  <si>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</si>
  <si>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</si>
  <si>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</si>
  <si>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</si>
  <si>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</si>
  <si>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</si>
  <si>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</si>
  <si>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</si>
  <si>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</si>
  <si>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</si>
  <si>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</si>
  <si>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</si>
  <si>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</si>
  <si>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</si>
  <si>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</si>
  <si>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</si>
  <si>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</si>
  <si>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</si>
  <si>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</si>
  <si>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</si>
  <si>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</si>
  <si>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</si>
  <si>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</si>
  <si>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</si>
  <si>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</si>
  <si>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</si>
  <si>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</si>
  <si>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</si>
  <si>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</si>
  <si>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</si>
  <si>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</si>
  <si>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</si>
  <si>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</si>
  <si>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</si>
  <si>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</si>
  <si>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</si>
  <si>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</si>
  <si>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</si>
  <si>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</si>
  <si>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</si>
  <si>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</si>
  <si>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</si>
  <si>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</si>
  <si>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</si>
  <si>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</si>
  <si>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</si>
  <si>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</si>
  <si>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</si>
  <si>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</si>
  <si>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</si>
  <si>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</si>
  <si>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</si>
  <si>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</si>
  <si>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</si>
  <si>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</si>
  <si>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</si>
  <si>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</si>
  <si>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</si>
  <si>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</si>
  <si>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</si>
  <si>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</si>
  <si>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</si>
  <si>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</si>
  <si>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</si>
  <si>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</si>
  <si>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</si>
  <si>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</si>
  <si>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</si>
  <si>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</si>
  <si>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</si>
  <si>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</si>
  <si>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</si>
  <si>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</si>
  <si>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</si>
  <si>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</si>
  <si>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</si>
  <si>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</si>
  <si>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</si>
  <si>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</si>
  <si>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</si>
  <si>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</si>
  <si>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</si>
  <si>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</si>
  <si>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</si>
  <si>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</si>
  <si>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</si>
  <si>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</si>
  <si>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</si>
  <si>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</si>
  <si>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</si>
  <si>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</si>
  <si>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</si>
  <si>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</si>
  <si>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</si>
  <si>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</si>
  <si>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</si>
  <si>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</si>
  <si>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</si>
  <si>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</si>
  <si>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</si>
  <si>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</si>
  <si>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</si>
  <si>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</si>
  <si>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</si>
  <si>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</si>
  <si>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</si>
  <si>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</si>
  <si>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</si>
  <si>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</si>
  <si>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</si>
  <si>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</si>
  <si>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</si>
  <si>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</si>
  <si>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</si>
  <si>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</si>
  <si>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</si>
  <si>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</si>
  <si>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</si>
  <si>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</si>
  <si>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</si>
  <si>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</si>
  <si>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</si>
  <si>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</si>
  <si>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</si>
  <si>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</si>
  <si>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</si>
  <si>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</si>
  <si>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</si>
  <si>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</si>
  <si>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</si>
  <si>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</si>
  <si>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</si>
  <si>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</si>
  <si>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</si>
  <si>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</si>
  <si>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</si>
  <si>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</si>
  <si>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</si>
  <si>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</si>
  <si>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</si>
  <si>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</si>
  <si>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</si>
  <si>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</si>
  <si>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</si>
  <si>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</si>
  <si>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</si>
  <si>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</si>
  <si>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</si>
  <si>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</si>
  <si>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</si>
  <si>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</si>
  <si>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</si>
  <si>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</si>
  <si>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</si>
  <si>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</si>
  <si>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</si>
  <si>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</si>
  <si>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</si>
  <si>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</si>
  <si>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</si>
  <si>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</si>
  <si>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</si>
  <si>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</si>
  <si>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</si>
  <si>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</si>
  <si>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</si>
  <si>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</si>
  <si>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</si>
  <si>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</si>
  <si>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</si>
  <si>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</si>
  <si>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</si>
  <si>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</si>
  <si>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</si>
  <si>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</si>
  <si>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</si>
  <si>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</si>
  <si>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</si>
  <si>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</si>
  <si>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</si>
  <si>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</si>
  <si>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</si>
  <si>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</si>
  <si>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</si>
  <si>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</si>
  <si>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</si>
  <si>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</si>
  <si>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</si>
  <si>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</si>
  <si>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</si>
  <si>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</si>
  <si>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</si>
  <si>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</si>
  <si>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</si>
  <si>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</si>
  <si>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</si>
  <si>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</si>
  <si>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</si>
  <si>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</si>
  <si>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</si>
  <si>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</si>
  <si>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</si>
  <si>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</si>
  <si>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</si>
  <si>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</si>
  <si>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</si>
  <si>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</si>
  <si>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</si>
  <si>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</si>
  <si>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</si>
  <si>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</si>
  <si>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</si>
  <si>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</si>
  <si>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</si>
  <si>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</si>
  <si>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</si>
  <si>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</si>
  <si>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</si>
  <si>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</si>
  <si>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</si>
  <si>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</si>
  <si>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</si>
  <si>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</si>
  <si>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</si>
  <si>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</si>
  <si>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</si>
  <si>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</si>
  <si>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</si>
  <si>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</si>
  <si>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</si>
  <si>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</si>
  <si>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</si>
  <si>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</si>
  <si>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</si>
  <si>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</si>
  <si>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</si>
  <si>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</si>
  <si>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</si>
  <si>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</si>
  <si>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</si>
  <si>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</si>
  <si>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</si>
  <si>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</si>
  <si>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</si>
  <si>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</si>
  <si>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</si>
  <si>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</si>
  <si>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</si>
  <si>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</si>
  <si>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</si>
  <si>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</si>
  <si>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</si>
  <si>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</si>
  <si>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</si>
  <si>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</si>
  <si>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</si>
  <si>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</si>
  <si>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</si>
  <si>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</si>
  <si>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</si>
  <si>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</si>
  <si>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</si>
  <si>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</si>
  <si>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</si>
  <si>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</si>
  <si>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</si>
  <si>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</si>
  <si>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</si>
  <si>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</si>
  <si>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</si>
  <si>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</si>
  <si>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</si>
  <si>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</si>
  <si>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</si>
  <si>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</si>
  <si>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</si>
  <si>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</si>
  <si>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</si>
  <si>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</si>
  <si>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</si>
  <si>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</si>
  <si>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</si>
  <si>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</si>
  <si>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</si>
  <si>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</si>
  <si>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</si>
  <si>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</si>
  <si>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</si>
  <si>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</si>
  <si>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</si>
  <si>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</si>
  <si>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</si>
  <si>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</si>
  <si>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</si>
  <si>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</si>
  <si>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</si>
  <si>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</si>
  <si>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</si>
  <si>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</si>
  <si>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</si>
  <si>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</si>
  <si>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</si>
  <si>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</si>
  <si>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</si>
  <si>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</si>
  <si>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</si>
  <si>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</si>
  <si>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</si>
  <si>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</si>
  <si>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</si>
  <si>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</si>
  <si>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</si>
  <si>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</si>
  <si>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</si>
  <si>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</si>
  <si>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</si>
  <si>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</si>
  <si>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</si>
  <si>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</si>
  <si>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</si>
  <si>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</si>
  <si>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</si>
  <si>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</si>
  <si>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</si>
  <si>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</si>
  <si>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</si>
  <si>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</si>
  <si>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</si>
  <si>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</si>
  <si>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</si>
  <si>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</si>
  <si>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</si>
  <si>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</si>
  <si>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</si>
  <si>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</si>
  <si>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</si>
  <si>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</si>
  <si>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</si>
  <si>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</si>
  <si>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</si>
  <si>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</si>
  <si>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</si>
  <si>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</si>
  <si>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</si>
  <si>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</si>
  <si>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</si>
  <si>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</si>
  <si>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</si>
  <si>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</si>
  <si>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</si>
  <si>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</si>
  <si>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</si>
  <si>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</si>
  <si>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</si>
  <si>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</si>
  <si>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</si>
  <si>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</si>
  <si>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</si>
  <si>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</si>
  <si>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</si>
  <si>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</si>
  <si>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</si>
  <si>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</si>
  <si>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</si>
  <si>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</si>
  <si>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</si>
  <si>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</si>
  <si>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</si>
  <si>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</si>
  <si>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</si>
  <si>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</si>
  <si>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</si>
  <si>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</si>
  <si>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</si>
  <si>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</si>
  <si>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</si>
  <si>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</si>
  <si>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</si>
  <si>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</si>
  <si>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</si>
  <si>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</si>
  <si>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</si>
  <si>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</si>
  <si>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</si>
  <si>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</si>
  <si>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</si>
  <si>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</si>
  <si>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</si>
  <si>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</si>
  <si>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</si>
  <si>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</si>
  <si>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</si>
  <si>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</si>
  <si>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</si>
  <si>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</si>
  <si>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</si>
  <si>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</si>
  <si>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</si>
  <si>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</si>
  <si>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</si>
  <si>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</si>
  <si>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</si>
  <si>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</si>
  <si>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</si>
  <si>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</si>
  <si>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</si>
  <si>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</si>
  <si>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</si>
  <si>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</si>
  <si>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</si>
  <si>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</si>
  <si>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</si>
  <si>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</si>
  <si>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</si>
  <si>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</si>
  <si>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</si>
  <si>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</si>
  <si>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</si>
  <si>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</si>
  <si>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</si>
  <si>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</si>
  <si>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</si>
  <si>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</si>
  <si>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</si>
  <si>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</si>
  <si>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</si>
  <si>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</si>
  <si>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</si>
  <si>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</si>
  <si>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</si>
  <si>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</si>
  <si>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</si>
  <si>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</si>
  <si>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</si>
  <si>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</si>
  <si>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</si>
  <si>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</si>
  <si>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</si>
  <si>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</si>
  <si>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</si>
  <si>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</si>
  <si>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</si>
  <si>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</si>
  <si>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</si>
  <si>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</si>
  <si>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</si>
  <si>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</si>
  <si>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</si>
  <si>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</si>
  <si>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</si>
  <si>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</si>
  <si>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</si>
  <si>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</si>
  <si>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</si>
  <si>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</si>
  <si>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</si>
  <si>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</si>
  <si>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</si>
  <si>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</si>
  <si>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</si>
  <si>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</si>
  <si>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</si>
  <si>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</si>
  <si>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</si>
  <si>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</si>
  <si>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</si>
  <si>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</si>
  <si>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</si>
  <si>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</si>
  <si>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</si>
  <si>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</si>
  <si>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</si>
  <si>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</si>
  <si>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</si>
  <si>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</si>
  <si>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</si>
  <si>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</si>
  <si>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</si>
  <si>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</si>
  <si>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</si>
  <si>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</si>
  <si>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</si>
  <si>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</si>
  <si>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</si>
  <si>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</si>
  <si>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</si>
  <si>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</si>
  <si>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</si>
  <si>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</si>
  <si>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</si>
  <si>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</si>
  <si>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</si>
  <si>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</si>
  <si>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</si>
  <si>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</si>
  <si>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</si>
  <si>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</si>
  <si>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</si>
  <si>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</si>
  <si>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</si>
  <si>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</si>
  <si>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</si>
  <si>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</si>
  <si>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</si>
  <si>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</si>
  <si>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</si>
  <si>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</si>
  <si>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</si>
  <si>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</si>
  <si>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</si>
  <si>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</si>
  <si>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</si>
  <si>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</si>
  <si>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</si>
  <si>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</si>
  <si>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</si>
  <si>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</si>
  <si>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</si>
  <si>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</si>
  <si>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</si>
  <si>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</si>
  <si>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</si>
  <si>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</si>
  <si>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</si>
  <si>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</si>
  <si>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</si>
  <si>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</si>
  <si>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</si>
  <si>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</si>
  <si>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</si>
  <si>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</si>
  <si>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</si>
  <si>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</si>
  <si>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</si>
  <si>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</si>
  <si>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</si>
  <si>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</si>
  <si>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</si>
  <si>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</si>
  <si>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</si>
  <si>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</si>
  <si>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</si>
  <si>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</si>
  <si>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</si>
  <si>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</si>
  <si>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</si>
  <si>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</si>
  <si>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</si>
  <si>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</si>
  <si>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</si>
  <si>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</si>
  <si>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</si>
  <si>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</si>
  <si>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</si>
  <si>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</si>
  <si>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</si>
  <si>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</si>
  <si>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</si>
  <si>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</si>
  <si>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</si>
  <si>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</si>
  <si>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</si>
  <si>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</si>
  <si>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</si>
  <si>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</si>
  <si>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</si>
  <si>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</si>
  <si>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</si>
  <si>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</si>
  <si>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</si>
  <si>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</si>
  <si>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</si>
  <si>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</si>
  <si>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</si>
  <si>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</si>
  <si>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</si>
  <si>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</si>
  <si>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</si>
  <si>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</si>
  <si>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</si>
  <si>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</si>
  <si>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</si>
  <si>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</si>
  <si>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</si>
  <si>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</si>
  <si>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</si>
  <si>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</si>
  <si>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</si>
  <si>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</si>
  <si>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</si>
  <si>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</si>
  <si>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</si>
  <si>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</si>
  <si>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</si>
  <si>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</si>
  <si>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</si>
  <si>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</si>
  <si>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</si>
  <si>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</si>
  <si>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</si>
  <si>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</si>
  <si>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</si>
  <si>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</si>
  <si>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</si>
  <si>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</si>
  <si>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</si>
  <si>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</si>
  <si>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</si>
  <si>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</si>
  <si>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</si>
  <si>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</si>
  <si>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</si>
  <si>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</si>
  <si>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</si>
  <si>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</si>
  <si>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</si>
  <si>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</si>
  <si>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</si>
  <si>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</si>
  <si>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</si>
  <si>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</si>
  <si>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</si>
  <si>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</si>
  <si>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</si>
  <si>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</si>
  <si>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</si>
  <si>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</si>
  <si>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</si>
  <si>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</si>
  <si>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</si>
  <si>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</si>
  <si>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</si>
  <si>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</si>
  <si>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</si>
  <si>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</si>
  <si>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</si>
  <si>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</si>
  <si>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</si>
  <si>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</si>
  <si>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</si>
  <si>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</si>
  <si>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</si>
  <si>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</si>
  <si>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</si>
  <si>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</si>
  <si>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</si>
  <si>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</si>
  <si>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</si>
  <si>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</si>
  <si>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</si>
  <si>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</si>
  <si>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</si>
  <si>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</si>
  <si>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</si>
  <si>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</si>
  <si>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</si>
  <si>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</si>
  <si>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</si>
  <si>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</si>
  <si>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</si>
  <si>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</si>
  <si>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</si>
  <si>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</si>
  <si>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</si>
  <si>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</si>
  <si>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</si>
  <si>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</si>
  <si>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</si>
  <si>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</si>
  <si>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</si>
  <si>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</si>
  <si>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</si>
  <si>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</si>
  <si>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</si>
  <si>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</si>
  <si>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</si>
  <si>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</si>
  <si>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</si>
  <si>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</si>
  <si>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</si>
  <si>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</si>
  <si>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</si>
  <si>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</si>
  <si>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</si>
  <si>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</si>
  <si>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</si>
  <si>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</si>
  <si>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</si>
  <si>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</si>
  <si>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</si>
  <si>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</si>
  <si>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</si>
  <si>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</si>
  <si>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</si>
  <si>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</si>
  <si>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</si>
  <si>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</si>
  <si>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</si>
  <si>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</si>
  <si>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</si>
  <si>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</si>
  <si>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</si>
  <si>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</si>
  <si>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</si>
  <si>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</si>
  <si>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</si>
  <si>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</si>
  <si>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</si>
  <si>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</si>
  <si>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</si>
  <si>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</si>
  <si>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</si>
  <si>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</si>
  <si>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</si>
  <si>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</si>
  <si>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</si>
  <si>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</si>
  <si>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</si>
  <si>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</si>
  <si>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</si>
  <si>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</si>
  <si>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</si>
  <si>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</si>
  <si>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</si>
  <si>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</si>
  <si>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</si>
  <si>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</si>
  <si>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</si>
  <si>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</si>
  <si>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</si>
  <si>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</si>
  <si>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</si>
  <si>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</si>
  <si>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</si>
  <si>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</si>
  <si>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</si>
  <si>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</si>
  <si>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</si>
  <si>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</si>
  <si>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</si>
  <si>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</si>
  <si>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</si>
  <si>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</si>
  <si>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</si>
  <si>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</si>
  <si>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</si>
  <si>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</si>
  <si>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</si>
  <si>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</si>
  <si>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</si>
  <si>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</si>
  <si>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</si>
  <si>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</si>
  <si>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</si>
  <si>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</si>
  <si>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</si>
  <si>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</si>
  <si>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</si>
  <si>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</si>
  <si>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</si>
  <si>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</si>
  <si>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</si>
  <si>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</si>
  <si>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</si>
  <si>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</si>
  <si>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</si>
  <si>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</si>
  <si>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</si>
  <si>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</si>
  <si>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</si>
  <si>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</si>
  <si>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</si>
  <si>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</si>
  <si>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</si>
  <si>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</si>
  <si>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</si>
  <si>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</si>
  <si>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</si>
  <si>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</si>
  <si>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</si>
  <si>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</si>
  <si>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</si>
  <si>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</si>
  <si>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</si>
  <si>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</si>
  <si>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</si>
  <si>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</si>
  <si>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</si>
  <si>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</si>
  <si>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</si>
  <si>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</si>
  <si>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</si>
  <si>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</si>
  <si>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</si>
  <si>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</si>
  <si>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</si>
  <si>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</si>
  <si>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</si>
  <si>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</si>
  <si>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</si>
  <si>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</si>
  <si>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</si>
  <si>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</si>
  <si>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</si>
  <si>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</si>
  <si>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</si>
  <si>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</si>
  <si>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</si>
  <si>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</si>
  <si>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</si>
  <si>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</si>
  <si>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</si>
  <si>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</si>
  <si>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</si>
  <si>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</si>
  <si>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</si>
  <si>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</si>
  <si>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</si>
  <si>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</si>
  <si>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</si>
  <si>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</si>
  <si>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</si>
  <si>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</si>
  <si>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</si>
  <si>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</si>
  <si>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</si>
  <si>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</si>
  <si>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</si>
  <si>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</si>
  <si>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</si>
  <si>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</si>
  <si>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</si>
  <si>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</si>
  <si>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</si>
  <si>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</si>
  <si>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</si>
  <si>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</si>
  <si>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</si>
  <si>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</si>
  <si>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</si>
  <si>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</si>
  <si>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</si>
  <si>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</si>
  <si>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</si>
  <si>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</si>
  <si>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</si>
  <si>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</si>
  <si>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</si>
  <si>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</si>
  <si>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</si>
  <si>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</si>
  <si>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</si>
  <si>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</si>
  <si>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</si>
  <si>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</si>
  <si>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</si>
  <si>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</si>
  <si>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</si>
  <si>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</si>
  <si>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</si>
  <si>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</si>
  <si>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</si>
  <si>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</si>
  <si>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</si>
  <si>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</si>
  <si>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</si>
  <si>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</si>
  <si>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</si>
  <si>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</si>
  <si>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</si>
  <si>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</si>
  <si>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</si>
  <si>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</si>
  <si>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</si>
  <si>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</si>
  <si>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</si>
  <si>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</si>
  <si>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</si>
  <si>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</si>
  <si>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</si>
  <si>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</si>
  <si>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</si>
  <si>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</si>
  <si>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</si>
  <si>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</si>
  <si>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</si>
  <si>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</si>
  <si>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</si>
  <si>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</si>
  <si>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</si>
  <si>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</si>
  <si>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</si>
  <si>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</si>
  <si>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</si>
  <si>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</si>
  <si>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</si>
  <si>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</si>
  <si>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</si>
  <si>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</si>
  <si>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</si>
  <si>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</si>
  <si>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</si>
  <si>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</si>
  <si>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</si>
  <si>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</si>
  <si>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</si>
  <si>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</si>
  <si>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</si>
  <si>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</si>
  <si>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</si>
  <si>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</si>
  <si>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</si>
  <si>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</si>
  <si>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</si>
  <si>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</si>
  <si>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</si>
  <si>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</si>
  <si>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</si>
  <si>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</si>
  <si>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</si>
  <si>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</si>
  <si>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</si>
  <si>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</si>
  <si>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</si>
  <si>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</si>
  <si>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</si>
  <si>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</si>
  <si>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</si>
  <si>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</si>
  <si>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</si>
  <si>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</si>
  <si>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</si>
  <si>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</si>
  <si>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</si>
  <si>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</si>
  <si>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</si>
  <si>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</si>
  <si>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</si>
  <si>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</si>
  <si>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</si>
  <si>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</si>
  <si>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</si>
  <si>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</si>
  <si>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</si>
  <si>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</si>
  <si>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</si>
  <si>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</si>
  <si>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</si>
  <si>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</si>
  <si>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</si>
  <si>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</si>
  <si>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</si>
  <si>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</si>
  <si>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</si>
  <si>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</si>
  <si>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</si>
  <si>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</si>
  <si>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</si>
  <si>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</si>
  <si>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</si>
  <si>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</si>
  <si>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</si>
  <si>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</si>
  <si>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</si>
  <si>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</si>
  <si>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</si>
  <si>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</si>
  <si>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</si>
  <si>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</si>
  <si>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</si>
  <si>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</si>
  <si>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</si>
  <si>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</si>
  <si>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</si>
  <si>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</si>
  <si>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</si>
  <si>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</si>
  <si>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</si>
  <si>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</si>
  <si>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</si>
  <si>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</si>
  <si>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</si>
  <si>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</si>
  <si>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</si>
  <si>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</si>
  <si>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</si>
  <si>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</si>
  <si>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</si>
  <si>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</si>
  <si>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</si>
  <si>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</si>
  <si>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</si>
  <si>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</si>
  <si>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</si>
  <si>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</si>
  <si>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</si>
  <si>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</si>
  <si>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</si>
  <si>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</si>
  <si>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</si>
  <si>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</si>
  <si>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</si>
  <si>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</si>
  <si>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</si>
  <si>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</si>
  <si>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</si>
  <si>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</si>
  <si>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</si>
  <si>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</si>
  <si>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</si>
  <si>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</si>
  <si>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</si>
  <si>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</si>
  <si>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</si>
  <si>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</si>
  <si>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</si>
  <si>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</si>
  <si>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</si>
  <si>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</si>
  <si>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</si>
  <si>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</si>
  <si>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</si>
  <si>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</si>
  <si>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</si>
  <si>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</si>
  <si>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</si>
  <si>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</si>
  <si>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</si>
  <si>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</si>
  <si>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</si>
  <si>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</si>
  <si>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</si>
  <si>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</si>
  <si>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</si>
  <si>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</si>
  <si>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</si>
  <si>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</si>
  <si>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</si>
  <si>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</si>
  <si>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</si>
  <si>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</si>
  <si>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</si>
  <si>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</si>
  <si>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</si>
  <si>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</si>
  <si>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</si>
  <si>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</si>
  <si>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</si>
  <si>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</si>
  <si>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</si>
  <si>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</si>
  <si>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</si>
  <si>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</si>
  <si>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</si>
  <si>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</si>
  <si>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</si>
  <si>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</si>
  <si>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</si>
  <si>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</si>
  <si>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</si>
  <si>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</si>
  <si>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</si>
  <si>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</si>
  <si>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</si>
  <si>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</si>
  <si>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</si>
  <si>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</si>
  <si>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</si>
  <si>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</si>
  <si>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</si>
  <si>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</si>
  <si>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</si>
  <si>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</si>
  <si>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</si>
  <si>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</si>
  <si>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</si>
  <si>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</si>
  <si>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</si>
  <si>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</si>
  <si>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</si>
  <si>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</si>
  <si>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</si>
  <si>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</si>
  <si>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</si>
  <si>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</si>
  <si>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</si>
  <si>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</si>
  <si>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</si>
  <si>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</si>
  <si>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</si>
  <si>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</si>
  <si>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</si>
  <si>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</si>
  <si>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</si>
  <si>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</si>
  <si>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</si>
  <si>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</si>
  <si>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</si>
  <si>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</si>
  <si>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</si>
  <si>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</si>
  <si>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</si>
  <si>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</si>
  <si>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</si>
  <si>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</si>
  <si>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</si>
  <si>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</si>
  <si>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</si>
  <si>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</si>
  <si>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</si>
  <si>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</si>
  <si>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</si>
  <si>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</si>
  <si>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</si>
  <si>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</si>
  <si>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</si>
  <si>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</si>
  <si>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</si>
  <si>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</si>
  <si>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</si>
  <si>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</si>
  <si>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</si>
  <si>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</si>
  <si>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</si>
  <si>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</si>
  <si>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</si>
  <si>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</si>
  <si>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</si>
  <si>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</si>
  <si>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</si>
  <si>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</si>
  <si>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</si>
  <si>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</si>
  <si>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</si>
  <si>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</si>
  <si>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</si>
  <si>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</si>
  <si>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</si>
  <si>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</si>
  <si>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</si>
  <si>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</si>
  <si>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</si>
  <si>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</si>
  <si>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</si>
  <si>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</si>
  <si>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</si>
  <si>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</si>
  <si>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</si>
  <si>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</si>
  <si>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</si>
  <si>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</si>
  <si>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</si>
  <si>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</si>
  <si>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</si>
  <si>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</si>
  <si>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</si>
  <si>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</si>
  <si>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</si>
  <si>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</si>
  <si>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</si>
  <si>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</si>
  <si>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</si>
  <si>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</si>
  <si>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</si>
  <si>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</si>
  <si>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</si>
  <si>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</si>
  <si>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</si>
  <si>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</si>
  <si>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</si>
  <si>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</si>
  <si>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</si>
  <si>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</si>
  <si>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</si>
  <si>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</si>
  <si>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</si>
  <si>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</si>
  <si>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</si>
  <si>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</si>
  <si>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</si>
  <si>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</si>
  <si>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</si>
  <si>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</si>
  <si>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</si>
  <si>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</si>
  <si>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</si>
  <si>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</si>
  <si>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</si>
  <si>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</si>
  <si>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</si>
  <si>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</si>
  <si>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</si>
  <si>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</si>
  <si>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</si>
  <si>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</si>
  <si>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</si>
  <si>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</si>
  <si>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</si>
  <si>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</si>
  <si>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</si>
  <si>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</si>
  <si>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</si>
  <si>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</si>
  <si>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</si>
  <si>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</si>
  <si>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</si>
  <si>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</si>
  <si>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</si>
  <si>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</si>
  <si>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</si>
  <si>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</si>
  <si>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</si>
  <si>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</si>
  <si>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</si>
  <si>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</si>
  <si>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</si>
  <si>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</si>
  <si>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</si>
  <si>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</si>
  <si>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</si>
  <si>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</si>
  <si>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</si>
  <si>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</si>
  <si>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</si>
  <si>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</si>
  <si>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</si>
  <si>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</si>
  <si>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</si>
  <si>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</si>
  <si>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</si>
  <si>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</si>
  <si>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</si>
  <si>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</si>
  <si>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</si>
  <si>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</si>
  <si>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</si>
  <si>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</si>
  <si>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</si>
  <si>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</si>
  <si>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</si>
  <si>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</si>
  <si>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</si>
  <si>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</si>
  <si>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</si>
  <si>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</si>
  <si>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</si>
  <si>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</si>
  <si>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</si>
  <si>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</si>
  <si>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</si>
  <si>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</si>
  <si>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</si>
  <si>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</si>
  <si>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</si>
  <si>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</si>
  <si>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</si>
  <si>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</si>
  <si>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</si>
  <si>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</si>
  <si>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</si>
  <si>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</si>
  <si>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</si>
  <si>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</si>
  <si>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</si>
  <si>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</si>
  <si>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</si>
  <si>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</si>
  <si>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</si>
  <si>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</si>
  <si>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</si>
  <si>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</si>
  <si>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</si>
  <si>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</si>
  <si>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</si>
  <si>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</si>
  <si>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</si>
  <si>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</si>
  <si>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</si>
  <si>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</si>
  <si>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</si>
  <si>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</si>
  <si>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</si>
  <si>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</si>
  <si>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</si>
  <si>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</si>
  <si>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</si>
  <si>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</si>
  <si>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</si>
  <si>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</si>
  <si>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</si>
  <si>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</si>
  <si>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</si>
  <si>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</si>
  <si>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</si>
  <si>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</si>
  <si>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</si>
  <si>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</si>
  <si>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</si>
  <si>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</si>
  <si>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</si>
  <si>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</si>
  <si>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</si>
  <si>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</si>
  <si>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</si>
  <si>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</si>
  <si>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</si>
  <si>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</si>
  <si>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</si>
  <si>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</si>
  <si>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</si>
  <si>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</si>
  <si>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</si>
  <si>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</si>
  <si>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</si>
  <si>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</si>
  <si>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</si>
  <si>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</si>
  <si>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</si>
  <si>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</si>
  <si>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</si>
  <si>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</si>
  <si>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</si>
  <si>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</si>
  <si>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</si>
  <si>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</si>
  <si>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</si>
  <si>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</si>
  <si>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</si>
  <si>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</si>
  <si>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</si>
  <si>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</si>
  <si>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</si>
  <si>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</si>
  <si>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</si>
  <si>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</si>
  <si>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</si>
  <si>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</si>
  <si>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</si>
  <si>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</si>
  <si>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</si>
  <si>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</si>
  <si>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</si>
  <si>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</si>
  <si>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</si>
  <si>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</si>
  <si>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</si>
  <si>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</si>
  <si>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</si>
  <si>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</si>
  <si>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</si>
  <si>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</si>
  <si>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</si>
  <si>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</si>
  <si>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</si>
  <si>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</si>
  <si>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</si>
  <si>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</si>
  <si>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</si>
  <si>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</si>
  <si>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</si>
  <si>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</si>
  <si>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</si>
  <si>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</si>
  <si>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</si>
  <si>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</si>
  <si>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</si>
  <si>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</si>
  <si>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</si>
  <si>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</si>
  <si>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</si>
  <si>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</si>
  <si>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</si>
  <si>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</si>
  <si>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</si>
  <si>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</si>
  <si>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</si>
  <si>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</si>
  <si>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</si>
  <si>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</si>
  <si>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</si>
  <si>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</si>
  <si>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</si>
  <si>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</si>
  <si>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</si>
  <si>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</si>
  <si>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</si>
  <si>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</si>
  <si>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</si>
  <si>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</si>
  <si>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</si>
  <si>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</si>
  <si>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</si>
  <si>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</si>
  <si>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</si>
  <si>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</si>
  <si>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</si>
  <si>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</si>
  <si>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</si>
  <si>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</si>
  <si>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</si>
  <si>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</si>
  <si>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</si>
  <si>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</si>
  <si>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</si>
  <si>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</si>
  <si>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</si>
  <si>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</si>
  <si>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</si>
  <si>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</si>
  <si>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</si>
  <si>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</si>
  <si>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</si>
  <si>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</si>
  <si>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</si>
  <si>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</si>
  <si>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</si>
  <si>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</si>
  <si>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</si>
  <si>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</si>
  <si>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</si>
  <si>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</si>
  <si>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</si>
  <si>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</si>
  <si>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</si>
  <si>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</si>
  <si>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</si>
  <si>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</si>
  <si>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</si>
  <si>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</si>
  <si>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</si>
  <si>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</si>
  <si>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</si>
  <si>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</si>
  <si>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</si>
  <si>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</si>
  <si>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</si>
  <si>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</si>
  <si>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</si>
  <si>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</si>
  <si>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</si>
  <si>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</si>
  <si>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</si>
  <si>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</si>
  <si>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</si>
  <si>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</si>
  <si>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</si>
  <si>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</si>
  <si>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</si>
  <si>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</si>
  <si>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</si>
  <si>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</si>
  <si>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</si>
  <si>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</si>
  <si>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</si>
  <si>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</si>
  <si>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</si>
  <si>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</si>
  <si>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</si>
  <si>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</si>
  <si>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</si>
  <si>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</si>
  <si>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</si>
  <si>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</si>
  <si>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</si>
  <si>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</si>
  <si>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</si>
  <si>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</si>
  <si>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</si>
  <si>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</si>
  <si>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</si>
  <si>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</si>
  <si>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</si>
  <si>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</si>
  <si>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</si>
  <si>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</si>
  <si>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</si>
  <si>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</si>
  <si>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</si>
  <si>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</si>
  <si>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</si>
  <si>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</si>
  <si>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</si>
  <si>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</si>
  <si>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</si>
  <si>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</si>
  <si>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</si>
  <si>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</si>
  <si>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</si>
  <si>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</si>
  <si>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</si>
  <si>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</si>
  <si>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</si>
  <si>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</si>
  <si>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</si>
  <si>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</si>
  <si>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</si>
  <si>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</si>
  <si>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</si>
  <si>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</si>
  <si>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</si>
  <si>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</si>
  <si>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</si>
  <si>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</si>
  <si>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</si>
  <si>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</si>
  <si>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</si>
  <si>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</si>
  <si>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</si>
  <si>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</si>
  <si>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</si>
  <si>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</si>
  <si>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</si>
  <si>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</si>
  <si>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</si>
  <si>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</si>
  <si>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</si>
  <si>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</si>
  <si>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</si>
  <si>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</si>
  <si>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</si>
  <si>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</si>
  <si>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</si>
  <si>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</si>
  <si>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</si>
  <si>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</si>
  <si>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</si>
  <si>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</si>
  <si>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</si>
  <si>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</si>
  <si>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</si>
  <si>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</si>
  <si>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</si>
  <si>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</si>
  <si>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</si>
  <si>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</si>
  <si>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</si>
  <si>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</si>
  <si>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</si>
  <si>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</si>
  <si>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</si>
  <si>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</si>
  <si>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</si>
  <si>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</si>
  <si>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</si>
  <si>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</si>
  <si>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</si>
  <si>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</si>
  <si>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</si>
  <si>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</si>
  <si>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</si>
  <si>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</si>
  <si>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</si>
  <si>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</si>
  <si>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</si>
  <si>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</si>
  <si>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</si>
  <si>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</si>
  <si>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</si>
  <si>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</si>
  <si>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</si>
  <si>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</si>
  <si>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</si>
  <si>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</si>
  <si>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</si>
  <si>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</si>
  <si>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</si>
  <si>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</si>
  <si>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</si>
  <si>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</si>
  <si>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</si>
  <si>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</si>
  <si>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</si>
  <si>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</si>
  <si>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</si>
  <si>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</si>
  <si>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</si>
  <si>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</si>
  <si>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</si>
  <si>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</si>
  <si>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</si>
  <si>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</si>
  <si>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</si>
  <si>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</si>
  <si>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</si>
  <si>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</si>
  <si>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</si>
  <si>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</si>
  <si>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</si>
  <si>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</si>
  <si>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</si>
  <si>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</si>
  <si>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</si>
  <si>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</si>
  <si>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</si>
  <si>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</si>
  <si>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</si>
  <si>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</si>
  <si>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</si>
  <si>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</si>
  <si>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</si>
  <si>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</si>
  <si>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</si>
  <si>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</si>
  <si>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</si>
  <si>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</si>
  <si>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</si>
  <si>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</si>
  <si>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</si>
  <si>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</si>
  <si>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</si>
  <si>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</si>
  <si>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</si>
  <si>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</si>
  <si>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</si>
  <si>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</si>
  <si>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</si>
  <si>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</si>
  <si>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</si>
  <si>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</si>
  <si>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</si>
  <si>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</si>
  <si>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</si>
  <si>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</si>
  <si>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</si>
  <si>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</si>
  <si>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</si>
  <si>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</si>
  <si>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</si>
  <si>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</si>
  <si>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</si>
  <si>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</si>
  <si>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</si>
  <si>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</si>
  <si>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</si>
  <si>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</si>
  <si>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</si>
  <si>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</si>
  <si>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</si>
  <si>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</si>
  <si>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</si>
  <si>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</si>
  <si>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</si>
  <si>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</si>
  <si>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</si>
  <si>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</si>
  <si>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</si>
  <si>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</si>
  <si>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</si>
  <si>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</si>
  <si>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</si>
  <si>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</si>
  <si>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</si>
  <si>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</si>
  <si>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</si>
  <si>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</si>
  <si>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</si>
  <si>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</si>
  <si>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</si>
  <si>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</si>
  <si>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</si>
  <si>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</si>
  <si>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</si>
  <si>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</si>
  <si>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</si>
  <si>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</si>
  <si>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</si>
  <si>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</si>
  <si>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</si>
  <si>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</si>
  <si>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</si>
  <si>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</si>
  <si>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</si>
  <si>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</si>
  <si>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</si>
  <si>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</si>
  <si>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</si>
  <si>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</si>
  <si>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</si>
  <si>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</si>
  <si>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</si>
  <si>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</si>
  <si>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</si>
  <si>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</si>
  <si>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</si>
  <si>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</si>
  <si>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</si>
  <si>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</si>
  <si>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</si>
  <si>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</si>
  <si>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</si>
  <si>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</si>
  <si>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</si>
  <si>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</si>
  <si>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</si>
  <si>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</si>
  <si>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</si>
  <si>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</si>
  <si>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</si>
  <si>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</si>
  <si>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</si>
  <si>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</si>
  <si>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</si>
  <si>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</si>
  <si>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</si>
  <si>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</si>
  <si>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</si>
  <si>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</si>
  <si>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</si>
  <si>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</si>
  <si>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</si>
  <si>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</si>
  <si>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</si>
  <si>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</si>
  <si>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</si>
  <si>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</si>
  <si>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</si>
  <si>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</si>
  <si>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</si>
  <si>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</si>
  <si>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</si>
  <si>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</si>
  <si>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</si>
  <si>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</si>
  <si>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</si>
  <si>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</si>
  <si>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</si>
  <si>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</si>
  <si>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</si>
  <si>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</si>
  <si>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</si>
  <si>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</si>
  <si>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</si>
  <si>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</si>
  <si>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</si>
  <si>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</si>
  <si>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</si>
  <si>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</si>
  <si>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</si>
  <si>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</si>
  <si>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</si>
  <si>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</si>
  <si>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</si>
  <si>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</si>
  <si>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</si>
  <si>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</si>
  <si>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</si>
  <si>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</si>
  <si>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</si>
  <si>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</si>
  <si>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</si>
  <si>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</si>
  <si>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</si>
  <si>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</si>
  <si>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</si>
  <si>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</si>
  <si>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</si>
  <si>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</si>
  <si>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</si>
  <si>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</si>
  <si>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</si>
  <si>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</si>
  <si>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</si>
  <si>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</si>
  <si>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</si>
  <si>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</si>
  <si>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</si>
  <si>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</si>
  <si>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</si>
  <si>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</si>
  <si>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</si>
  <si>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</si>
  <si>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</si>
  <si>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</si>
  <si>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</si>
  <si>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</si>
  <si>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</si>
  <si>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</si>
  <si>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</si>
  <si>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</si>
  <si>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</si>
  <si>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</si>
  <si>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</si>
  <si>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</si>
  <si>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</si>
  <si>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</si>
  <si>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</si>
  <si>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</si>
  <si>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</si>
  <si>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</si>
  <si>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</si>
  <si>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</si>
  <si>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</si>
  <si>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</si>
  <si>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</si>
  <si>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</si>
  <si>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</si>
  <si>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</si>
  <si>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</si>
  <si>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</si>
  <si>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</si>
  <si>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</si>
  <si>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</si>
  <si>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</si>
  <si>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</si>
  <si>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</si>
  <si>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</si>
  <si>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</si>
  <si>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</si>
  <si>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</si>
  <si>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</si>
  <si>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</si>
  <si>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</si>
  <si>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</si>
  <si>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</si>
  <si>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</si>
  <si>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</si>
  <si>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</si>
  <si>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</si>
  <si>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</si>
  <si>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</si>
  <si>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</si>
  <si>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</si>
  <si>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</si>
  <si>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</si>
  <si>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</si>
  <si>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</si>
  <si>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</si>
  <si>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</si>
  <si>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</si>
  <si>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</si>
  <si>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</si>
  <si>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</si>
  <si>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</si>
  <si>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</si>
  <si>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</si>
  <si>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</si>
  <si>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</si>
  <si>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</si>
  <si>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</si>
  <si>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</si>
  <si>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</si>
  <si>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</si>
  <si>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</si>
  <si>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</si>
  <si>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</si>
  <si>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</si>
  <si>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</si>
  <si>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</si>
  <si>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</si>
  <si>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</si>
  <si>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</si>
  <si>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</si>
  <si>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</si>
  <si>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</si>
  <si>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</si>
  <si>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</si>
  <si>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</si>
  <si>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</si>
  <si>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</si>
  <si>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</si>
  <si>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</si>
  <si>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</si>
  <si>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</si>
  <si>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</si>
  <si>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</si>
  <si>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</si>
  <si>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</si>
  <si>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</si>
  <si>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</si>
  <si>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</si>
  <si>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</si>
  <si>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</si>
  <si>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</si>
  <si>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</si>
  <si>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</si>
  <si>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</si>
  <si>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</si>
  <si>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</si>
  <si>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</si>
  <si>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</si>
  <si>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</si>
  <si>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</si>
  <si>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</si>
  <si>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</si>
  <si>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</si>
  <si>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</si>
  <si>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</si>
  <si>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</si>
  <si>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</si>
  <si>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</si>
  <si>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</si>
  <si>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</si>
  <si>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</si>
  <si>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</si>
  <si>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</si>
  <si>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</si>
  <si>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</si>
  <si>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</si>
  <si>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</si>
  <si>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</si>
  <si>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</si>
  <si>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</si>
  <si>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</si>
  <si>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</si>
  <si>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</si>
  <si>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</si>
  <si>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</si>
  <si>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</si>
  <si>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</si>
  <si>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</si>
  <si>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</si>
  <si>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</si>
  <si>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</si>
  <si>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</si>
  <si>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</si>
  <si>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</si>
  <si>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</si>
  <si>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</si>
  <si>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</si>
  <si>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</si>
  <si>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</si>
  <si>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</si>
  <si>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</si>
  <si>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</si>
  <si>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</si>
  <si>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</si>
  <si>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</si>
  <si>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</si>
  <si>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</si>
  <si>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</si>
  <si>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</si>
  <si>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</si>
  <si>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</si>
  <si>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</si>
  <si>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</si>
  <si>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</si>
  <si>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</si>
  <si>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</si>
  <si>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</si>
  <si>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</si>
  <si>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</si>
  <si>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</si>
  <si>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</si>
  <si>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</si>
  <si>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</si>
  <si>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</si>
  <si>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</si>
  <si>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</si>
  <si>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</si>
  <si>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</si>
  <si>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</si>
  <si>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</si>
  <si>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</si>
  <si>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</si>
  <si>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</si>
  <si>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</si>
  <si>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</si>
  <si>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</si>
  <si>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</si>
  <si>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</si>
  <si>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</si>
  <si>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</si>
  <si>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</si>
  <si>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</si>
  <si>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</si>
  <si>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</si>
  <si>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</si>
  <si>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</si>
  <si>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</si>
  <si>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</si>
  <si>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</si>
  <si>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</si>
  <si>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</si>
  <si>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</si>
  <si>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</si>
  <si>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</si>
  <si>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</si>
  <si>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</si>
  <si>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</si>
  <si>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</si>
  <si>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</si>
  <si>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</si>
  <si>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</si>
  <si>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</si>
  <si>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</si>
  <si>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</si>
  <si>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</si>
  <si>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</si>
  <si>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</si>
  <si>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</si>
  <si>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</si>
  <si>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</si>
  <si>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</si>
  <si>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</si>
  <si>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</si>
  <si>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</si>
  <si>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</si>
  <si>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</si>
  <si>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</si>
  <si>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</si>
  <si>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</si>
  <si>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</si>
  <si>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</si>
  <si>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</si>
  <si>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</si>
  <si>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</si>
  <si>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</si>
  <si>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</si>
  <si>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</si>
  <si>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</si>
  <si>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</si>
  <si>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</si>
  <si>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</si>
  <si>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</si>
  <si>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</si>
  <si>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</si>
  <si>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</si>
  <si>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</si>
  <si>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</si>
  <si>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</si>
  <si>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</si>
  <si>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</si>
  <si>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</si>
  <si>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</si>
  <si>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</si>
  <si>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</si>
  <si>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</si>
  <si>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</si>
  <si>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</si>
  <si>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</si>
  <si>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</si>
  <si>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</si>
  <si>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</si>
  <si>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</si>
  <si>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</si>
  <si>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</si>
  <si>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</si>
  <si>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</si>
  <si>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</si>
  <si>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</si>
  <si>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</si>
  <si>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</si>
  <si>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</si>
  <si>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</si>
  <si>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</si>
  <si>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</si>
  <si>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</si>
  <si>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</si>
  <si>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</si>
  <si>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</si>
  <si>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</si>
  <si>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</si>
  <si>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</si>
  <si>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</si>
  <si>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</si>
  <si>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</si>
  <si>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</si>
  <si>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</si>
  <si>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</si>
  <si>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</si>
  <si>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</si>
  <si>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</si>
  <si>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</si>
  <si>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</si>
  <si>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</si>
  <si>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</si>
  <si>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</si>
  <si>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</si>
  <si>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</si>
  <si>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</si>
  <si>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</si>
  <si>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</si>
  <si>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</si>
  <si>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</si>
  <si>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</si>
  <si>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</si>
  <si>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</si>
  <si>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</si>
  <si>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</si>
  <si>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</si>
  <si>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</si>
  <si>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</si>
  <si>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</si>
  <si>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</si>
  <si>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</si>
  <si>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</si>
  <si>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</si>
  <si>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</si>
  <si>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</si>
  <si>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</si>
  <si>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</si>
  <si>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</si>
  <si>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</si>
  <si>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</si>
  <si>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</si>
  <si>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</si>
  <si>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</si>
  <si>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</si>
  <si>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</si>
  <si>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</si>
  <si>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</si>
  <si>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</si>
  <si>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</si>
  <si>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</si>
  <si>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</si>
  <si>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</si>
  <si>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</si>
  <si>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</si>
  <si>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</si>
  <si>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</si>
  <si>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</si>
  <si>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</si>
  <si>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</si>
  <si>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</si>
  <si>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</si>
  <si>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</si>
  <si>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</si>
  <si>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</si>
  <si>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</si>
  <si>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</si>
  <si>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</si>
  <si>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</si>
  <si>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</si>
  <si>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</si>
  <si>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</si>
  <si>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</si>
  <si>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</si>
  <si>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</si>
  <si>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</si>
  <si>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</si>
  <si>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</si>
  <si>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</si>
  <si>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</si>
  <si>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</si>
  <si>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</si>
  <si>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</si>
  <si>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</si>
  <si>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</si>
  <si>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</si>
  <si>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</si>
  <si>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</si>
  <si>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</si>
  <si>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</si>
  <si>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</si>
  <si>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</si>
  <si>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</si>
  <si>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</si>
  <si>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</si>
  <si>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</si>
  <si>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</si>
  <si>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</si>
  <si>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</si>
  <si>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</si>
  <si>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</si>
  <si>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</si>
  <si>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</si>
  <si>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</si>
  <si>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</si>
  <si>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</si>
  <si>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</si>
  <si>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</si>
  <si>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</si>
  <si>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</si>
  <si>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</si>
  <si>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</si>
  <si>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</si>
  <si>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</si>
  <si>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</si>
  <si>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</si>
  <si>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</si>
  <si>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</si>
  <si>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</si>
  <si>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</si>
  <si>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</si>
  <si>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</si>
  <si>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</si>
  <si>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</si>
  <si>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</si>
  <si>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</si>
  <si>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</si>
  <si>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</si>
  <si>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</si>
  <si>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</si>
  <si>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</si>
  <si>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</si>
  <si>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</si>
  <si>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</si>
  <si>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</si>
  <si>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</si>
  <si>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</si>
  <si>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</si>
  <si>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</si>
  <si>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</si>
  <si>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</si>
  <si>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</si>
  <si>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</si>
  <si>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</si>
  <si>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</si>
  <si>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</si>
  <si>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</si>
  <si>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</si>
  <si>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</si>
  <si>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</si>
  <si>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</si>
  <si>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</si>
  <si>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</si>
  <si>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</si>
  <si>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</si>
  <si>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</si>
  <si>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</si>
  <si>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</si>
  <si>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</si>
  <si>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</si>
  <si>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</si>
  <si>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</si>
  <si>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</si>
  <si>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</si>
  <si>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</si>
  <si>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</si>
  <si>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</si>
  <si>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</si>
  <si>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</si>
  <si>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</si>
  <si>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</si>
  <si>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</si>
  <si>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</si>
  <si>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</si>
  <si>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</si>
  <si>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</si>
  <si>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</si>
  <si>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</si>
  <si>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</si>
  <si>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</si>
  <si>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</si>
  <si>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</si>
  <si>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</si>
  <si>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</si>
  <si>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</si>
  <si>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</si>
  <si>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</si>
  <si>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</si>
  <si>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</si>
  <si>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</si>
  <si>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</si>
  <si>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</si>
  <si>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</si>
  <si>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</si>
  <si>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</si>
  <si>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</si>
  <si>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</si>
  <si>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</si>
  <si>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</si>
  <si>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</si>
  <si>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</si>
  <si>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</si>
  <si>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</si>
  <si>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</si>
  <si>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</si>
  <si>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</si>
  <si>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</si>
  <si>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</si>
  <si>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</si>
  <si>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</si>
  <si>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</si>
  <si>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</si>
  <si>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</si>
  <si>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</si>
  <si>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</si>
  <si>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</si>
  <si>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</si>
  <si>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</si>
  <si>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</si>
  <si>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</si>
  <si>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</si>
  <si>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</si>
  <si>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</si>
  <si>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</si>
  <si>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</si>
  <si>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</si>
  <si>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</si>
  <si>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</si>
  <si>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</si>
  <si>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</si>
  <si>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</si>
  <si>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</si>
  <si>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</si>
  <si>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</si>
  <si>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</si>
  <si>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</si>
  <si>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</si>
  <si>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</si>
  <si>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</si>
  <si>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</si>
  <si>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</si>
  <si>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</si>
  <si>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</si>
  <si>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</si>
  <si>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</si>
  <si>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</si>
  <si>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</si>
  <si>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</si>
  <si>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</si>
  <si>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</si>
  <si>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</si>
  <si>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</si>
  <si>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</si>
  <si>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</si>
  <si>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</si>
  <si>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</si>
  <si>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</si>
  <si>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</si>
  <si>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</si>
  <si>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</si>
  <si>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</si>
  <si>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</si>
  <si>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</si>
  <si>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</si>
  <si>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</si>
  <si>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</si>
  <si>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</si>
  <si>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</si>
  <si>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</si>
  <si>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</si>
  <si>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</si>
  <si>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</si>
  <si>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</si>
  <si>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</si>
  <si>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</si>
  <si>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</si>
  <si>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</si>
  <si>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</si>
  <si>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</si>
  <si>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</si>
  <si>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</si>
  <si>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</si>
  <si>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</si>
  <si>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</si>
  <si>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</si>
  <si>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</si>
  <si>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</si>
  <si>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</si>
  <si>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</si>
  <si>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</si>
  <si>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</si>
  <si>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</si>
  <si>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</si>
  <si>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</si>
  <si>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</si>
  <si>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</si>
  <si>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</si>
  <si>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</si>
  <si>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</si>
  <si>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</si>
  <si>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</si>
  <si>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</si>
  <si>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</si>
  <si>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</si>
  <si>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</si>
  <si>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</si>
  <si>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</si>
  <si>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</si>
  <si>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</si>
  <si>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</si>
  <si>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</si>
  <si>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</si>
  <si>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</si>
  <si>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</si>
  <si>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</si>
  <si>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</si>
  <si>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</si>
  <si>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</si>
  <si>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</si>
  <si>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</si>
  <si>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</si>
  <si>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</si>
  <si>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</si>
  <si>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</si>
  <si>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</si>
  <si>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</si>
  <si>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</si>
  <si>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</si>
  <si>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</si>
  <si>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</si>
  <si>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</si>
  <si>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</si>
  <si>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</si>
  <si>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</si>
  <si>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</si>
  <si>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</si>
  <si>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</si>
  <si>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</si>
  <si>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</si>
  <si>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</si>
  <si>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</si>
  <si>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</si>
  <si>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</si>
  <si>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</si>
  <si>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</si>
  <si>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</si>
  <si>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</si>
  <si>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</si>
  <si>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</si>
  <si>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</si>
  <si>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</si>
  <si>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</si>
  <si>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</si>
  <si>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</si>
  <si>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</si>
  <si>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</si>
  <si>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</si>
  <si>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</si>
  <si>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</si>
  <si>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</si>
  <si>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</si>
  <si>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</si>
  <si>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</si>
  <si>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</si>
  <si>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</si>
  <si>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</si>
  <si>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</si>
  <si>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</si>
  <si>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</si>
  <si>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</si>
  <si>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</si>
  <si>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</si>
  <si>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</si>
  <si>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</si>
  <si>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</si>
  <si>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</si>
  <si>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</si>
  <si>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</si>
  <si>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</si>
  <si>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</si>
  <si>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</si>
  <si>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</si>
  <si>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</si>
  <si>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</si>
  <si>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</si>
  <si>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</si>
  <si>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</si>
  <si>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</si>
  <si>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</si>
  <si>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</si>
  <si>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</si>
  <si>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</si>
  <si>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</si>
  <si>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</si>
  <si>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</si>
  <si>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</si>
  <si>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</si>
  <si>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</si>
  <si>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</si>
  <si>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</si>
  <si>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</si>
  <si>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</si>
  <si>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</si>
  <si>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</si>
  <si>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</si>
  <si>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</si>
  <si>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</si>
  <si>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</si>
  <si>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</si>
  <si>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</si>
  <si>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</si>
  <si>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</si>
  <si>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</si>
  <si>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</si>
  <si>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</si>
  <si>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</si>
  <si>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</si>
  <si>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</si>
  <si>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</si>
  <si>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</si>
  <si>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</si>
  <si>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</si>
  <si>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</si>
  <si>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</si>
  <si>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</si>
  <si>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</si>
  <si>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</si>
  <si>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</si>
  <si>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</si>
  <si>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</si>
  <si>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</si>
  <si>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</si>
  <si>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</si>
  <si>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</si>
  <si>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</si>
  <si>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</si>
  <si>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</si>
  <si>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</si>
  <si>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</si>
  <si>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</si>
  <si>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</si>
  <si>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</si>
  <si>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</si>
  <si>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</si>
  <si>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</si>
  <si>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</si>
  <si>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</si>
  <si>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</si>
  <si>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</si>
  <si>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</si>
  <si>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</si>
  <si>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</si>
  <si>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</si>
  <si>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</si>
  <si>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</si>
  <si>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</si>
  <si>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</si>
  <si>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</si>
  <si>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</si>
  <si>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</si>
  <si>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</si>
  <si>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</si>
  <si>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</si>
  <si>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</si>
  <si>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</si>
  <si>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</si>
  <si>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</si>
  <si>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</si>
  <si>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</si>
  <si>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</si>
  <si>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</si>
  <si>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</si>
  <si>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</si>
  <si>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</si>
  <si>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</si>
  <si>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</si>
  <si>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</si>
  <si>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</si>
  <si>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</si>
  <si>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</si>
  <si>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</si>
  <si>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</si>
  <si>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</si>
  <si>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</si>
  <si>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</si>
  <si>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</si>
  <si>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</si>
  <si>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</si>
  <si>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</si>
  <si>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</si>
  <si>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</si>
  <si>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</si>
  <si>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</si>
  <si>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</si>
  <si>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</si>
  <si>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</si>
  <si>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</si>
  <si>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</si>
  <si>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</si>
  <si>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</si>
  <si>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</si>
  <si>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</si>
  <si>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</si>
  <si>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</si>
  <si>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</si>
  <si>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</si>
  <si>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</si>
  <si>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</si>
  <si>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</si>
  <si>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</si>
  <si>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</si>
  <si>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</si>
  <si>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</si>
  <si>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</si>
  <si>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</si>
  <si>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</si>
  <si>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</si>
  <si>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</si>
  <si>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</si>
  <si>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</si>
  <si>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</si>
  <si>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</si>
  <si>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</si>
  <si>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</si>
  <si>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</si>
  <si>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</si>
  <si>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</si>
  <si>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</si>
  <si>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</si>
  <si>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</si>
  <si>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</si>
  <si>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</si>
  <si>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</si>
  <si>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</si>
  <si>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</si>
  <si>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</si>
  <si>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</si>
  <si>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</si>
  <si>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</si>
  <si>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</si>
  <si>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</si>
  <si>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</si>
  <si>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</si>
  <si>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</si>
  <si>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</si>
  <si>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</si>
  <si>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</si>
  <si>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</si>
  <si>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</si>
  <si>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</si>
  <si>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</si>
  <si>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</si>
  <si>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</si>
  <si>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</si>
  <si>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</si>
  <si>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</si>
  <si>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</si>
  <si>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</si>
  <si>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</si>
  <si>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</si>
  <si>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</si>
  <si>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</si>
  <si>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</si>
  <si>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</si>
  <si>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</si>
  <si>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</si>
  <si>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</si>
  <si>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</si>
  <si>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</si>
  <si>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</si>
  <si>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</si>
  <si>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</si>
  <si>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</si>
  <si>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</si>
  <si>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</si>
  <si>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</si>
  <si>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</si>
  <si>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</si>
  <si>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</si>
  <si>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</si>
  <si>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</si>
  <si>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</si>
  <si>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</si>
  <si>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</si>
  <si>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</si>
  <si>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</si>
  <si>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</si>
  <si>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</si>
  <si>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</si>
  <si>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</si>
  <si>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</si>
  <si>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</si>
  <si>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</si>
  <si>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</si>
  <si>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</si>
  <si>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</si>
  <si>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</si>
  <si>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</si>
  <si>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</si>
  <si>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</si>
  <si>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</si>
  <si>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</si>
  <si>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</si>
  <si>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</si>
  <si>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</si>
  <si>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</si>
  <si>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</si>
  <si>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</si>
  <si>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</si>
  <si>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</si>
  <si>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</si>
  <si>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</si>
  <si>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</si>
  <si>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</si>
  <si>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</si>
  <si>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</si>
  <si>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</si>
  <si>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</si>
  <si>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</si>
  <si>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</si>
  <si>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</si>
  <si>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</si>
  <si>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</si>
  <si>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</si>
  <si>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</si>
  <si>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</si>
  <si>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</si>
  <si>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</si>
  <si>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</si>
  <si>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</si>
  <si>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</si>
  <si>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</si>
  <si>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</si>
  <si>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</si>
  <si>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</si>
  <si>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</si>
  <si>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</si>
  <si>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</si>
  <si>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</si>
  <si>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</si>
  <si>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</si>
  <si>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</si>
  <si>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</si>
  <si>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</si>
  <si>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</si>
  <si>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</si>
  <si>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</si>
  <si>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</si>
  <si>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</si>
  <si>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</si>
  <si>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</si>
  <si>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</si>
  <si>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</si>
  <si>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</si>
  <si>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</si>
  <si>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</si>
  <si>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</si>
  <si>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</si>
  <si>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</si>
  <si>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</si>
  <si>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</si>
  <si>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</si>
  <si>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</si>
  <si>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</si>
  <si>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</si>
  <si>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</si>
  <si>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</si>
  <si>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</si>
  <si>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</si>
  <si>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</si>
  <si>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</si>
  <si>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</si>
  <si>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</si>
  <si>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</si>
  <si>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</si>
  <si>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</si>
  <si>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</si>
  <si>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</si>
  <si>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</si>
  <si>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</si>
  <si>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</si>
  <si>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</si>
  <si>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</si>
  <si>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</si>
  <si>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</si>
  <si>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</si>
  <si>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</si>
  <si>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</si>
  <si>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</si>
  <si>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</si>
  <si>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</si>
  <si>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</si>
  <si>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</si>
  <si>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</si>
  <si>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</si>
  <si>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</si>
  <si>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</si>
  <si>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</si>
  <si>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</si>
  <si>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</si>
  <si>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</si>
  <si>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</si>
  <si>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</si>
  <si>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</si>
  <si>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</si>
  <si>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</si>
  <si>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</si>
  <si>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</si>
  <si>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</si>
  <si>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</si>
  <si>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</si>
  <si>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</si>
  <si>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</si>
  <si>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</si>
  <si>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</si>
  <si>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</si>
  <si>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</si>
  <si>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</si>
  <si>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</si>
  <si>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</si>
  <si>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</si>
  <si>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</si>
  <si>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</si>
  <si>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</si>
  <si>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</si>
  <si>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</si>
  <si>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</si>
  <si>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</si>
  <si>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</si>
  <si>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</si>
  <si>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</si>
  <si>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</si>
  <si>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</si>
  <si>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</si>
  <si>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</si>
  <si>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</si>
  <si>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</si>
  <si>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</si>
  <si>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</si>
  <si>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</si>
  <si>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</si>
  <si>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</si>
  <si>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</si>
  <si>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</si>
  <si>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</si>
  <si>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</si>
  <si>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</si>
  <si>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</si>
  <si>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</si>
  <si>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</si>
  <si>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</si>
  <si>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</si>
  <si>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</si>
  <si>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</si>
  <si>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</si>
  <si>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</si>
  <si>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</si>
  <si>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</si>
  <si>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</si>
  <si>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</si>
  <si>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</si>
  <si>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</si>
  <si>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</si>
  <si>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</si>
  <si>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</si>
  <si>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</si>
  <si>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</si>
  <si>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</si>
  <si>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</si>
  <si>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</si>
  <si>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</si>
  <si>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</si>
  <si>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</si>
  <si>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</si>
  <si>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</si>
  <si>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</si>
  <si>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</si>
  <si>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</si>
  <si>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</si>
  <si>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</si>
  <si>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</si>
  <si>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</si>
  <si>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</si>
  <si>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</si>
  <si>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</si>
  <si>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</si>
  <si>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</si>
  <si>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</si>
  <si>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</si>
  <si>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</si>
  <si>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</si>
  <si>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</si>
  <si>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</si>
  <si>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</si>
  <si>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</si>
  <si>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</si>
  <si>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</si>
  <si>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</si>
  <si>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</si>
  <si>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</si>
  <si>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</si>
  <si>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</si>
  <si>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</si>
  <si>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</si>
  <si>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</si>
  <si>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</si>
  <si>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</si>
  <si>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</si>
  <si>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</si>
  <si>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</si>
  <si>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</si>
  <si>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</si>
  <si>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</si>
  <si>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</si>
  <si>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</si>
  <si>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</si>
  <si>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</si>
  <si>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</si>
  <si>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</si>
  <si>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</si>
  <si>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</si>
  <si>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</si>
  <si>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</si>
  <si>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</si>
  <si>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</si>
  <si>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</si>
  <si>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</si>
  <si>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</si>
  <si>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</si>
  <si>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</si>
  <si>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</si>
  <si>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</si>
  <si>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</si>
  <si>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</si>
  <si>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</si>
  <si>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</si>
  <si>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</si>
  <si>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</si>
  <si>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</si>
  <si>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</si>
  <si>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</si>
  <si>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</si>
  <si>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</si>
  <si>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</si>
  <si>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</si>
  <si>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</si>
  <si>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</si>
  <si>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</si>
  <si>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</si>
  <si>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</si>
  <si>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</si>
  <si>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</si>
  <si>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</si>
  <si>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</si>
  <si>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</si>
  <si>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</si>
  <si>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</si>
  <si>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</si>
  <si>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</si>
  <si>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</si>
  <si>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</si>
  <si>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</si>
  <si>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</si>
  <si>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</si>
  <si>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</si>
  <si>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</si>
  <si>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</si>
  <si>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</si>
  <si>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</si>
  <si>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</si>
  <si>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</si>
  <si>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</si>
  <si>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</si>
  <si>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</si>
  <si>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</si>
  <si>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</si>
  <si>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</si>
  <si>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</si>
  <si>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</si>
  <si>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</si>
  <si>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</si>
  <si>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</si>
  <si>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</si>
  <si>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</si>
  <si>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</si>
  <si>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</si>
  <si>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</si>
  <si>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</si>
  <si>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</si>
  <si>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</si>
  <si>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</si>
  <si>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</si>
  <si>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</si>
  <si>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</si>
  <si>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</si>
  <si>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</si>
  <si>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</si>
  <si>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</si>
  <si>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</si>
  <si>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</si>
  <si>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</si>
  <si>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</si>
  <si>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</si>
  <si>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</si>
  <si>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</si>
  <si>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</si>
  <si>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</si>
  <si>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</si>
  <si>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</si>
  <si>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</si>
  <si>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</si>
  <si>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</si>
  <si>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</si>
  <si>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</si>
  <si>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</si>
  <si>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</si>
  <si>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</si>
  <si>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</si>
  <si>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</si>
  <si>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</si>
  <si>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</si>
  <si>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</si>
  <si>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</si>
  <si>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</si>
  <si>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</si>
  <si>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</si>
  <si>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</si>
  <si>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</si>
  <si>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</si>
  <si>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</si>
  <si>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</si>
  <si>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</si>
  <si>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</si>
  <si>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</si>
  <si>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</si>
  <si>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</si>
  <si>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</si>
  <si>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</si>
  <si>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</si>
  <si>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</si>
  <si>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</si>
  <si>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</si>
  <si>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</si>
  <si>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</si>
  <si>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</si>
  <si>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</si>
  <si>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</si>
  <si>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</si>
  <si>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</si>
  <si>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</si>
  <si>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</si>
  <si>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</si>
  <si>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</si>
  <si>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</si>
  <si>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</si>
  <si>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</si>
  <si>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</si>
  <si>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</si>
  <si>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</si>
  <si>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</si>
  <si>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</si>
  <si>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</si>
  <si>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</si>
  <si>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</si>
  <si>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</si>
  <si>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</si>
  <si>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</si>
  <si>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</si>
  <si>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</si>
  <si>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</si>
  <si>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</si>
  <si>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</si>
  <si>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</si>
  <si>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</si>
  <si>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</si>
  <si>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</si>
  <si>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</si>
  <si>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</si>
  <si>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</si>
  <si>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</si>
  <si>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</si>
  <si>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</si>
  <si>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</si>
  <si>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</si>
  <si>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</si>
  <si>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</si>
  <si>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</si>
  <si>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</si>
  <si>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</si>
  <si>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</si>
  <si>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</si>
  <si>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</si>
  <si>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</si>
  <si>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</si>
  <si>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</si>
  <si>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</si>
  <si>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</si>
  <si>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</si>
  <si>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</si>
  <si>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</si>
  <si>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</si>
  <si>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</si>
  <si>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</si>
  <si>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</si>
  <si>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</si>
  <si>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</si>
  <si>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</si>
  <si>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</si>
  <si>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</si>
  <si>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</si>
  <si>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</si>
  <si>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</si>
  <si>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</si>
  <si>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</si>
  <si>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</si>
  <si>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</si>
  <si>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</si>
  <si>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</si>
  <si>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</si>
  <si>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</si>
  <si>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</si>
  <si>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</si>
  <si>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</si>
  <si>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</si>
  <si>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</si>
  <si>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</si>
  <si>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</si>
  <si>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</si>
  <si>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</si>
  <si>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</si>
  <si>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</si>
  <si>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</si>
  <si>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</si>
  <si>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</si>
  <si>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</si>
  <si>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</si>
  <si>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</si>
  <si>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</si>
  <si>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</si>
  <si>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</si>
  <si>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</si>
  <si>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</si>
  <si>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</si>
  <si>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</si>
  <si>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</si>
  <si>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</si>
  <si>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</si>
  <si>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</si>
  <si>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</si>
  <si>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</si>
  <si>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</si>
  <si>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</si>
  <si>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</si>
  <si>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</si>
  <si>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</si>
  <si>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</si>
  <si>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</si>
  <si>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</si>
  <si>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</si>
  <si>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</si>
  <si>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</si>
  <si>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</si>
  <si>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</si>
  <si>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</si>
  <si>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</si>
  <si>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</si>
  <si>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</si>
  <si>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</si>
  <si>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</si>
  <si>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</si>
  <si>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</si>
  <si>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</si>
  <si>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</si>
  <si>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</si>
  <si>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</si>
  <si>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</si>
  <si>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</si>
  <si>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</si>
  <si>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</si>
  <si>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</si>
  <si>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</si>
  <si>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</si>
  <si>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</si>
  <si>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</si>
  <si>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</si>
  <si>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</si>
  <si>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</si>
  <si>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</si>
  <si>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</si>
  <si>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</si>
  <si>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</si>
  <si>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</si>
  <si>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</si>
  <si>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</si>
  <si>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</si>
  <si>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</si>
  <si>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</si>
  <si>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</si>
  <si>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</si>
  <si>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</si>
  <si>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</si>
  <si>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</si>
  <si>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</si>
  <si>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</si>
  <si>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</si>
  <si>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</si>
  <si>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</si>
  <si>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</si>
  <si>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</si>
  <si>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</si>
  <si>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</si>
  <si>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</si>
  <si>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</si>
  <si>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</si>
  <si>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</si>
  <si>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</si>
  <si>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</si>
  <si>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</si>
  <si>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</si>
  <si>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</si>
  <si>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</si>
  <si>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</si>
  <si>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</si>
  <si>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</si>
  <si>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</si>
  <si>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</si>
  <si>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</si>
  <si>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</si>
  <si>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</si>
  <si>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</si>
  <si>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</si>
  <si>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</si>
  <si>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</si>
  <si>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</si>
  <si>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</si>
  <si>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</si>
  <si>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</si>
  <si>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</si>
  <si>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</si>
  <si>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</si>
  <si>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</si>
  <si>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</si>
  <si>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</si>
  <si>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</si>
  <si>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</si>
  <si>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</si>
  <si>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</si>
  <si>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</si>
  <si>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</si>
  <si>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</si>
  <si>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</si>
  <si>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</si>
  <si>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</si>
  <si>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</si>
  <si>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</si>
  <si>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</si>
  <si>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</si>
  <si>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</si>
  <si>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</si>
  <si>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</si>
  <si>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</si>
  <si>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</si>
  <si>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</si>
  <si>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</si>
  <si>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</si>
  <si>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</si>
  <si>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</si>
  <si>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</si>
  <si>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</si>
  <si>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</si>
  <si>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</si>
  <si>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</si>
  <si>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</si>
  <si>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</si>
  <si>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</si>
  <si>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</si>
  <si>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</si>
  <si>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</si>
  <si>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</si>
  <si>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</si>
  <si>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</si>
  <si>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</si>
  <si>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</si>
  <si>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</si>
  <si>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</si>
  <si>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</si>
  <si>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</si>
  <si>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</si>
  <si>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</si>
  <si>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</si>
  <si>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</si>
  <si>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</si>
  <si>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</si>
  <si>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</si>
  <si>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</si>
  <si>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</si>
  <si>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</si>
  <si>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</si>
  <si>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</si>
  <si>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</si>
  <si>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</si>
  <si>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</si>
  <si>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</si>
  <si>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</si>
  <si>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</si>
  <si>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</si>
  <si>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</si>
  <si>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</si>
  <si>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</si>
  <si>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</si>
  <si>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</si>
  <si>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</si>
  <si>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</si>
  <si>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</si>
  <si>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</si>
  <si>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</si>
  <si>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</si>
  <si>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</si>
  <si>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</si>
  <si>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</si>
  <si>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</si>
  <si>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</si>
  <si>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</si>
  <si>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</si>
  <si>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</si>
  <si>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</si>
  <si>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</si>
  <si>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</si>
  <si>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</si>
  <si>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</si>
  <si>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</si>
  <si>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</si>
  <si>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</si>
  <si>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</si>
  <si>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</si>
  <si>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</si>
  <si>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</si>
  <si>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</si>
  <si>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</si>
  <si>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</si>
  <si>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</si>
  <si>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</si>
  <si>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</si>
  <si>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</si>
  <si>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</si>
  <si>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</si>
  <si>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</si>
  <si>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</si>
  <si>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</si>
  <si>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</si>
  <si>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</si>
  <si>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</si>
  <si>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</si>
  <si>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</si>
  <si>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</si>
  <si>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</si>
  <si>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</si>
  <si>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</si>
  <si>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</si>
  <si>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</si>
  <si>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</si>
  <si>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</si>
  <si>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</si>
  <si>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</si>
  <si>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</si>
  <si>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</si>
  <si>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</si>
  <si>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</si>
  <si>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</si>
  <si>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</si>
  <si>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</si>
  <si>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</si>
  <si>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</si>
  <si>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</si>
  <si>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</si>
  <si>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</si>
  <si>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</si>
  <si>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</si>
  <si>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</si>
  <si>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</si>
  <si>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</si>
  <si>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</si>
  <si>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</si>
  <si>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</si>
  <si>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</si>
  <si>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</si>
  <si>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</si>
  <si>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</si>
  <si>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</si>
  <si>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</si>
  <si>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</si>
  <si>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</si>
  <si>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</si>
  <si>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</si>
  <si>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</si>
  <si>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</si>
  <si>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</si>
  <si>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</si>
  <si>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</si>
  <si>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</si>
  <si>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</si>
  <si>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</si>
  <si>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</si>
  <si>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</si>
  <si>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</si>
  <si>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</si>
  <si>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</si>
  <si>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</si>
  <si>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</si>
  <si>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</si>
  <si>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</si>
  <si>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</si>
  <si>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</si>
  <si>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</si>
  <si>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</si>
  <si>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</si>
  <si>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</si>
  <si>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</si>
  <si>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</si>
  <si>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</si>
  <si>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</si>
  <si>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</si>
  <si>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</si>
  <si>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</si>
  <si>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</si>
  <si>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</si>
  <si>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</si>
  <si>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</si>
  <si>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</si>
  <si>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</si>
  <si>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</si>
  <si>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</si>
  <si>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</si>
  <si>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</si>
  <si>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</si>
  <si>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</si>
  <si>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</si>
  <si>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</si>
  <si>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</si>
  <si>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</si>
  <si>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</si>
  <si>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</si>
  <si>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</si>
  <si>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</si>
  <si>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</si>
  <si>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</si>
  <si>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</si>
  <si>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</si>
  <si>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</si>
  <si>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</si>
  <si>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</si>
  <si>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</si>
  <si>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</si>
  <si>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</si>
  <si>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</si>
  <si>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</si>
  <si>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</si>
  <si>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</si>
  <si>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</si>
  <si>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</si>
  <si>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</si>
  <si>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</si>
  <si>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</si>
  <si>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</si>
  <si>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</si>
  <si>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</si>
  <si>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</si>
  <si>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</si>
  <si>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</si>
  <si>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</si>
  <si>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</si>
  <si>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</si>
  <si>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</si>
  <si>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</si>
  <si>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</si>
  <si>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</si>
  <si>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</si>
  <si>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</si>
  <si>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</si>
  <si>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</si>
  <si>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</si>
  <si>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</si>
  <si>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</si>
  <si>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</si>
  <si>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</si>
  <si>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</si>
  <si>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</si>
  <si>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</si>
  <si>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</si>
  <si>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</si>
  <si>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</si>
  <si>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</si>
  <si>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</si>
  <si>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</si>
  <si>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</si>
  <si>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</si>
  <si>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</si>
  <si>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</si>
  <si>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</si>
  <si>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</si>
  <si>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</si>
  <si>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</si>
  <si>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</si>
  <si>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</si>
  <si>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</si>
  <si>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</si>
  <si>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</si>
  <si>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</si>
  <si>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</si>
  <si>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</si>
  <si>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</si>
  <si>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</si>
  <si>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</si>
  <si>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</si>
  <si>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</si>
  <si>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</si>
  <si>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</si>
  <si>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</si>
  <si>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</si>
  <si>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</si>
  <si>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</si>
  <si>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</si>
  <si>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</si>
  <si>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</si>
  <si>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</si>
  <si>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</si>
  <si>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</si>
  <si>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</si>
  <si>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</si>
  <si>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</si>
  <si>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</si>
  <si>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</si>
  <si>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</si>
  <si>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</si>
  <si>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</si>
  <si>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</si>
  <si>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</si>
  <si>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</si>
  <si>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</si>
  <si>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</si>
  <si>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</si>
  <si>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</si>
  <si>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</si>
  <si>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</si>
  <si>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</si>
  <si>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</si>
  <si>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</si>
  <si>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</si>
  <si>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</si>
  <si>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</si>
  <si>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</si>
  <si>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</si>
  <si>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</si>
  <si>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</si>
  <si>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</si>
  <si>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</si>
  <si>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</si>
  <si>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</si>
  <si>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</si>
  <si>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</si>
  <si>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</si>
  <si>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</si>
  <si>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</si>
  <si>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</si>
  <si>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</si>
  <si>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</si>
  <si>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</si>
  <si>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</si>
  <si>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</si>
  <si>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</si>
  <si>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</si>
  <si>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</si>
  <si>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</si>
  <si>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</si>
  <si>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</si>
  <si>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</si>
  <si>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</si>
  <si>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</si>
  <si>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</si>
  <si>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</si>
  <si>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</si>
  <si>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</si>
  <si>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</si>
  <si>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</si>
  <si>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</si>
  <si>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</si>
  <si>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</si>
  <si>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</si>
  <si>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</si>
  <si>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</si>
  <si>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</si>
  <si>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</si>
  <si>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</si>
  <si>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</si>
  <si>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</si>
  <si>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</si>
  <si>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</si>
  <si>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</si>
  <si>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</si>
  <si>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</si>
  <si>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</si>
  <si>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</si>
  <si>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</si>
  <si>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</si>
  <si>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</si>
  <si>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</si>
  <si>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</si>
  <si>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</si>
  <si>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</si>
  <si>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</si>
  <si>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</si>
  <si>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</si>
  <si>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</si>
  <si>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</si>
  <si>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</si>
  <si>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</si>
  <si>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</si>
  <si>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</si>
  <si>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</si>
  <si>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</si>
  <si>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</si>
  <si>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</si>
  <si>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</si>
  <si>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</si>
  <si>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</si>
  <si>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</si>
  <si>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</si>
  <si>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</si>
  <si>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</si>
  <si>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</si>
  <si>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</si>
  <si>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</si>
  <si>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</si>
  <si>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</si>
  <si>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</si>
  <si>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</si>
  <si>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</si>
  <si>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</si>
  <si>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</si>
  <si>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</si>
  <si>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</si>
  <si>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</si>
  <si>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</si>
  <si>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</si>
  <si>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</si>
  <si>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</si>
  <si>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</si>
  <si>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</si>
  <si>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</si>
  <si>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</si>
  <si>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</si>
  <si>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</si>
  <si>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</si>
  <si>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</si>
  <si>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</si>
  <si>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</si>
  <si>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</si>
  <si>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</si>
  <si>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</si>
  <si>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</si>
  <si>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</si>
  <si>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</si>
  <si>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</si>
  <si>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</si>
  <si>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</si>
  <si>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</si>
  <si>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</si>
  <si>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</si>
  <si>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</si>
  <si>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</si>
  <si>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</si>
  <si>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</si>
  <si>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</si>
  <si>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</si>
  <si>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</si>
  <si>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</si>
  <si>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</si>
  <si>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</si>
  <si>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</si>
  <si>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</si>
  <si>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</si>
  <si>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</si>
  <si>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</si>
  <si>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</si>
  <si>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</si>
  <si>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</si>
  <si>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</si>
  <si>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</si>
  <si>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</si>
  <si>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</si>
  <si>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</si>
  <si>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</si>
  <si>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</si>
  <si>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</si>
  <si>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</si>
  <si>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</si>
  <si>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</si>
  <si>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</si>
  <si>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</si>
  <si>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</si>
  <si>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</si>
  <si>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</si>
  <si>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</si>
  <si>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</si>
  <si>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</si>
  <si>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</si>
  <si>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</si>
  <si>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</si>
  <si>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</si>
  <si>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</si>
  <si>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</si>
  <si>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</si>
  <si>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</si>
  <si>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</si>
  <si>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</si>
  <si>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</si>
  <si>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</si>
  <si>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</si>
  <si>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</si>
  <si>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</si>
  <si>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</si>
  <si>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</si>
  <si>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</si>
  <si>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</si>
  <si>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</si>
  <si>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</si>
  <si>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</si>
  <si>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</si>
  <si>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</si>
  <si>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</si>
  <si>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</si>
  <si>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</si>
  <si>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</si>
  <si>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</si>
  <si>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</si>
  <si>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</si>
  <si>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</si>
  <si>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</si>
  <si>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</si>
  <si>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</si>
  <si>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</si>
  <si>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</si>
  <si>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</si>
  <si>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</si>
  <si>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</si>
  <si>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</si>
  <si>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</si>
  <si>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</si>
  <si>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</si>
  <si>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</si>
  <si>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</si>
  <si>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</si>
  <si>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</si>
  <si>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</si>
  <si>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</si>
  <si>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</si>
  <si>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</si>
  <si>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</si>
  <si>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</si>
  <si>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</si>
  <si>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</si>
  <si>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</si>
  <si>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</si>
  <si>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</si>
  <si>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</si>
  <si>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</si>
  <si>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</si>
  <si>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</si>
  <si>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</si>
  <si>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</si>
  <si>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</si>
  <si>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</si>
  <si>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</si>
  <si>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</si>
  <si>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</si>
  <si>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</si>
  <si>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</si>
  <si>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</si>
  <si>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</si>
  <si>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</si>
  <si>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</si>
  <si>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</si>
  <si>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</si>
  <si>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</si>
  <si>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</si>
  <si>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</si>
  <si>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</si>
  <si>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</si>
  <si>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</si>
  <si>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</si>
  <si>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</si>
  <si>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</si>
  <si>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</si>
  <si>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</si>
  <si>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</si>
  <si>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</si>
  <si>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</si>
  <si>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</si>
  <si>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</si>
  <si>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</si>
  <si>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</si>
  <si>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</si>
  <si>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</si>
  <si>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</si>
  <si>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</si>
  <si>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</si>
  <si>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</si>
  <si>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</si>
  <si>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</si>
  <si>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</si>
  <si>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</si>
  <si>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</si>
  <si>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</si>
  <si>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</si>
  <si>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</si>
  <si>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</si>
  <si>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</si>
  <si>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</si>
  <si>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</si>
  <si>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</si>
  <si>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</si>
  <si>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</si>
  <si>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</si>
  <si>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</si>
  <si>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</si>
  <si>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</si>
  <si>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</si>
  <si>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</si>
  <si>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</si>
  <si>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</si>
  <si>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</si>
  <si>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</si>
  <si>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</si>
  <si>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</si>
  <si>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</si>
  <si>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</si>
  <si>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</si>
  <si>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</si>
  <si>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</si>
  <si>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</si>
  <si>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</si>
  <si>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</si>
  <si>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</si>
  <si>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</si>
  <si>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</si>
  <si>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CID002180</t>
    <phoneticPr fontId="100" type="noConversion"/>
  </si>
  <si>
    <t>Fair-Rite Products Corp.</t>
  </si>
  <si>
    <t>002026953</t>
  </si>
  <si>
    <t>D&amp;B</t>
  </si>
  <si>
    <t>1 Commercial Row Wallkill, NY 12589</t>
  </si>
  <si>
    <t>RJ Stevens</t>
  </si>
  <si>
    <t>stevensrj@fair-rite.com</t>
  </si>
  <si>
    <t>18458952055</t>
  </si>
  <si>
    <t>Director of Quality</t>
  </si>
  <si>
    <t>yes</t>
  </si>
  <si>
    <t>Chemical analysis shows this element is not used in our product.</t>
  </si>
  <si>
    <t>Tin is only used for parts having either a wire lead or metal end termination.</t>
  </si>
  <si>
    <t>100%</t>
  </si>
  <si>
    <t>https://fair-rite.com/wp-content/uploads/2025/04/Fair-Rite_Conflict-Minerals-Statement-1.pdf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</si>
</sst>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tevensrj@fair-ri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fair-rite.com/wp-content/uploads/2025/04/Fair-Rite_Conflict-Minerals-Statement-1.pdf" TargetMode="External"/><Relationship Id="rId4" Type="http://schemas.openxmlformats.org/officeDocument/2006/relationships/hyperlink" Target="mailto:stevensrj@fair-ri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8E5EFC8-19E2-4B95-8E6F-D14F1587534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96692F3-8E9B-4F9A-AC23-50021EC544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15880</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15881</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15882</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15883</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15884</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15885</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15886</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15884</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15886</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46162</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169</v>
      </c>
      <c r="E26" s="328"/>
      <c r="F26" s="11"/>
      <c r="G26" s="335" t="s">
        <v>15889</v>
      </c>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15888</v>
      </c>
      <c r="E27" s="328"/>
      <c r="F27" s="11"/>
      <c r="G27" s="335" t="s">
        <v>15890</v>
      </c>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169</v>
      </c>
      <c r="E28" s="328"/>
      <c r="F28" s="11"/>
      <c r="G28" s="335" t="s">
        <v>15889</v>
      </c>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169</v>
      </c>
      <c r="E29" s="328"/>
      <c r="F29" s="11"/>
      <c r="G29" s="335" t="s">
        <v>15889</v>
      </c>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t="s">
        <v>15890</v>
      </c>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474</v>
      </c>
      <c r="E39" s="328"/>
      <c r="F39" s="44"/>
      <c r="G39" s="335"/>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35"/>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15891</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15888</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15888</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15892</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E42FD6C-134A-4972-AAF9-942970FD663A}"/>
    <hyperlink ref="D20" r:id="rId4" xr:uid="{95333510-0307-4CA3-8169-5D83385A691D}"/>
    <hyperlink ref="G77" r:id="rId5" xr:uid="{9BD34AD0-9A40-4F10-AD15-D2D0F0F6E78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8"/>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767</v>
      </c>
      <c r="B5" s="166" t="str">
        <f ca="1">IF(LEN(A5)=0,"",INDEX('Smelter Look-up'!$A:$A,MATCH($A5,'Smelter Look-up'!$E:$E,0)))</f>
        <v>Tin</v>
      </c>
      <c r="C5" s="170" t="str">
        <f ca="1">IF(LEN(A5)=0,"",INDEX('Smelter Look-up'!$C:$C,MATCH($A5,'Smelter Look-up'!$E:$E,0)))</f>
        <v>PT Timah Tbk Kundur</v>
      </c>
      <c r="D5" s="213"/>
      <c r="E5" s="166" t="str">
        <f ca="1">IF(ISERROR($V5),"",OFFSET('Smelter Look-up'!$D$4,$V5-4,0)&amp;"")</f>
        <v>INDONESIA</v>
      </c>
      <c r="F5" s="166" t="str">
        <f ca="1">IF(ISERROR($V5),"",OFFSET('Smelter Look-up'!$E$4,$V5-4,0))</f>
        <v>CID001477</v>
      </c>
      <c r="G5" s="166" t="str">
        <f ca="1">IF(C5=$X$4,IF(ISERROR($V5),"Enter smelter details","RMI"),IF(ISERROR($V5),"",OFFSET('Smelter Look-up'!$F$4,$V5-4,0)))</f>
        <v>RMI</v>
      </c>
      <c r="H5" s="167">
        <f ca="1">IF(ISERROR($V5),"",OFFSET('Smelter Look-up'!$G$4,$V5-4,0))</f>
        <v>0</v>
      </c>
      <c r="I5" s="168" t="str">
        <f ca="1">IF(ISERROR($V5),"",OFFSET('Smelter Look-up'!$H$4,$V5-4,0))</f>
        <v>Kundur</v>
      </c>
      <c r="J5" s="168" t="str">
        <f ca="1">IF(ISERROR($V5),"",OFFSET('Smelter Look-up'!$I$4,$V5-4,0))</f>
        <v>Riau</v>
      </c>
      <c r="K5" s="207"/>
      <c r="L5" s="207"/>
      <c r="M5" s="207"/>
      <c r="N5" s="207"/>
      <c r="O5" s="207"/>
      <c r="P5" s="169"/>
      <c r="Q5" s="208"/>
      <c r="R5" s="166" t="str">
        <f ca="1">IF(ISERROR($V5),"",OFFSET('Smelter Look-up'!$C$4,$V5-4,0)&amp;"")</f>
        <v>PT Timah Tbk Kundur</v>
      </c>
      <c r="S5" s="165" t="str">
        <f ca="1">IF(B5="","",IF(ISERROR(MATCH($E5,CL,0)),"Unknown",INDIRECT("'C'!$A$"&amp;MATCH($E5,CL,0)+1)))</f>
        <v>ID</v>
      </c>
      <c r="T5" s="165" t="str">
        <f ca="1">IF(B5="","",IF(ISERROR(MATCH($J5,SorP!$B$1:$B$6261,0)),"",INDIRECT("'SorP'!$A$"&amp;MATCH($S5&amp;$J5,SorP!C:C,0))))</f>
        <v>ID-RI</v>
      </c>
      <c r="U5" s="185"/>
      <c r="V5" s="209">
        <f ca="1">IF(C5="",NA(),IF(OR(C5="Smelter not listed",C5="Smelter not yet identified"),MATCH($B5&amp;$D5,'Smelter Look-up'!$J:$J,0),MATCH($B5&amp;$C5,'Smelter Look-up'!$J:$J,0)))</f>
        <v>531</v>
      </c>
      <c r="X5" s="210">
        <f t="shared" ref="X5" ca="1" si="0">IF(AND(C5="Smelter not listed",OR(LEN(D5)=0,LEN(E5)=0)),1,0)</f>
        <v>0</v>
      </c>
      <c r="AB5" s="211" t="str">
        <f t="shared" ref="AB5" ca="1" si="1">B5&amp;C5</f>
        <v>TinPT Timah Tbk Kundur</v>
      </c>
    </row>
    <row r="6" spans="1:34" s="210" customFormat="1" ht="20.100000000000001" customHeight="1">
      <c r="A6" s="245" t="s">
        <v>15879</v>
      </c>
      <c r="B6" s="166" t="str">
        <f ca="1">IF(LEN(A6)=0,"",INDEX('Smelter Look-up'!$A:$A,MATCH($A6,'Smelter Look-up'!$E:$E,0)))</f>
        <v>Tin</v>
      </c>
      <c r="C6" s="170" t="str">
        <f ca="1">IF(LEN(A6)=0,"",INDEX('Smelter Look-up'!$C:$C,MATCH($A6,'Smelter Look-up'!$E:$E,0)))</f>
        <v>Tin Smelting Branch of Yunnan Tin Co., Ltd.</v>
      </c>
      <c r="D6" s="213"/>
      <c r="E6" s="166" t="str">
        <f ca="1">IF(ISERROR($V6),"",OFFSET('Smelter Look-up'!$D$4,$V6-4,0)&amp;"")</f>
        <v>CHINA</v>
      </c>
      <c r="F6" s="166" t="str">
        <f ca="1">IF(ISERROR($V6),"",OFFSET('Smelter Look-up'!$E$4,$V6-4,0))</f>
        <v>CID002180</v>
      </c>
      <c r="G6" s="166" t="str">
        <f ca="1">IF(C6=$X$4,IF(ISERROR($V6),"Enter smelter details","RMI"),IF(ISERROR($V6),"",OFFSET('Smelter Look-up'!$F$4,$V6-4,0)))</f>
        <v>RMI</v>
      </c>
      <c r="H6" s="167">
        <f ca="1">IF(ISERROR($V6),"",OFFSET('Smelter Look-up'!$G$4,$V6-4,0))</f>
        <v>0</v>
      </c>
      <c r="I6" s="168" t="str">
        <f ca="1">IF(ISERROR($V6),"",OFFSET('Smelter Look-up'!$H$4,$V6-4,0))</f>
        <v>Gejiu</v>
      </c>
      <c r="J6" s="168" t="str">
        <f ca="1">IF(ISERROR($V6),"",OFFSET('Smelter Look-up'!$I$4,$V6-4,0))</f>
        <v>Yunnan Sheng</v>
      </c>
      <c r="K6" s="207"/>
      <c r="L6" s="207"/>
      <c r="M6" s="207"/>
      <c r="N6" s="207"/>
      <c r="O6" s="207"/>
      <c r="P6" s="169"/>
      <c r="Q6" s="208"/>
      <c r="R6" s="166" t="str">
        <f ca="1">IF(ISERROR($V6),"",OFFSET('Smelter Look-up'!$C$4,$V6-4,0)&amp;"")</f>
        <v>Tin Smelting Branch of Yunnan Tin Co., Ltd.</v>
      </c>
      <c r="S6" s="165" t="str">
        <f t="shared" ref="S6:S37" ca="1" si="2">IF(B6="","",IF(ISERROR(MATCH($E6,CL,0)),"Unknown",INDIRECT("'C'!$A$"&amp;MATCH($E6,CL,0)+1)))</f>
        <v>CN</v>
      </c>
      <c r="T6" s="165" t="str">
        <f ca="1">IF(B6="","",IF(ISERROR(MATCH($J6,SorP!$B$1:$B$6261,0)),"",INDIRECT("'SorP'!$A$"&amp;MATCH($S6&amp;$J6,SorP!C:C,0))))</f>
        <v>CN-YN</v>
      </c>
      <c r="U6" s="185"/>
      <c r="V6" s="209">
        <f ca="1">IF(C6="",NA(),IF(OR(C6="Smelter not listed",C6="Smelter not yet identified"),MATCH($B6&amp;$D6,'Smelter Look-up'!$J:$J,0),MATCH($B6&amp;$C6,'Smelter Look-up'!$J:$J,0)))</f>
        <v>546</v>
      </c>
      <c r="X6" s="210">
        <f t="shared" ref="X6:X37" ca="1" si="3">IF(AND(C6="Smelter not listed",OR(LEN(D6)=0,LEN(E6)=0)),1,0)</f>
        <v>0</v>
      </c>
      <c r="AB6" s="211" t="str">
        <f t="shared" ref="AB6:AB37" ca="1" si="4">B6&amp;C6</f>
        <v>TinTin Smelting Branch of Yunnan Tin Co., Ltd.</v>
      </c>
    </row>
    <row r="7" spans="1:34" s="210" customFormat="1" ht="20.100000000000001" customHeight="1">
      <c r="A7" s="245" t="s">
        <v>750</v>
      </c>
      <c r="B7" s="166" t="str">
        <f ca="1">IF(LEN(A7)=0,"",INDEX('Smelter Look-up'!$A:$A,MATCH($A7,'Smelter Look-up'!$E:$E,0)))</f>
        <v>Tin</v>
      </c>
      <c r="C7" s="170" t="str">
        <f ca="1">IF(LEN(A7)=0,"",INDEX('Smelter Look-up'!$C:$C,MATCH($A7,'Smelter Look-up'!$E:$E,0)))</f>
        <v>PT Timah Tbk Mentok</v>
      </c>
      <c r="D7" s="213"/>
      <c r="E7" s="166" t="str">
        <f ca="1">IF(ISERROR($V7),"",OFFSET('Smelter Look-up'!$D$4,$V7-4,0)&amp;"")</f>
        <v>INDONESIA</v>
      </c>
      <c r="F7" s="166" t="str">
        <f ca="1">IF(ISERROR($V7),"",OFFSET('Smelter Look-up'!$E$4,$V7-4,0))</f>
        <v>CID001482</v>
      </c>
      <c r="G7" s="166" t="str">
        <f ca="1">IF(C7=$X$4,IF(ISERROR($V7),"Enter smelter details","RMI"),IF(ISERROR($V7),"",OFFSET('Smelter Look-up'!$F$4,$V7-4,0)))</f>
        <v>RMI</v>
      </c>
      <c r="H7" s="167">
        <f ca="1">IF(ISERROR($V7),"",OFFSET('Smelter Look-up'!$G$4,$V7-4,0))</f>
        <v>0</v>
      </c>
      <c r="I7" s="168" t="str">
        <f ca="1">IF(ISERROR($V7),"",OFFSET('Smelter Look-up'!$H$4,$V7-4,0))</f>
        <v>Mentok</v>
      </c>
      <c r="J7" s="168" t="str">
        <f ca="1">IF(ISERROR($V7),"",OFFSET('Smelter Look-up'!$I$4,$V7-4,0))</f>
        <v>Kepulauan Bangka Belitung</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 ca="1">IF(C7="",NA(),IF(OR(C7="Smelter not listed",C7="Smelter not yet identified"),MATCH($B7&amp;$D7,'Smelter Look-up'!$J:$J,0),MATCH($B7&amp;$C7,'Smelter Look-up'!$J:$J,0)))</f>
        <v>532</v>
      </c>
      <c r="X7" s="210">
        <f t="shared" ca="1" si="3"/>
        <v>0</v>
      </c>
      <c r="AB7" s="211" t="str">
        <f t="shared" ca="1" si="4"/>
        <v>TinPT Timah Tbk Mentok</v>
      </c>
    </row>
    <row r="8" spans="1:34" s="210" customFormat="1" ht="20.100000000000001" customHeight="1">
      <c r="A8" s="245" t="s">
        <v>744</v>
      </c>
      <c r="B8" s="166" t="str">
        <f ca="1">IF(LEN(A8)=0,"",INDEX('Smelter Look-up'!$A:$A,MATCH($A8,'Smelter Look-up'!$E:$E,0)))</f>
        <v>Tin</v>
      </c>
      <c r="C8" s="170" t="str">
        <f ca="1">IF(LEN(A8)=0,"",INDEX('Smelter Look-up'!$C:$C,MATCH($A8,'Smelter Look-up'!$E:$E,0)))</f>
        <v>Minsur</v>
      </c>
      <c r="D8" s="213"/>
      <c r="E8" s="166" t="str">
        <f ca="1">IF(ISERROR($V8),"",OFFSET('Smelter Look-up'!$D$4,$V8-4,0)&amp;"")</f>
        <v>PERU</v>
      </c>
      <c r="F8" s="166" t="str">
        <f ca="1">IF(ISERROR($V8),"",OFFSET('Smelter Look-up'!$E$4,$V8-4,0))</f>
        <v>CID001182</v>
      </c>
      <c r="G8" s="166" t="str">
        <f ca="1">IF(C8=$X$4,IF(ISERROR($V8),"Enter smelter details","RMI"),IF(ISERROR($V8),"",OFFSET('Smelter Look-up'!$F$4,$V8-4,0)))</f>
        <v>RMI</v>
      </c>
      <c r="H8" s="167">
        <f ca="1">IF(ISERROR($V8),"",OFFSET('Smelter Look-up'!$G$4,$V8-4,0))</f>
        <v>0</v>
      </c>
      <c r="I8" s="168" t="str">
        <f ca="1">IF(ISERROR($V8),"",OFFSET('Smelter Look-up'!$H$4,$V8-4,0))</f>
        <v>Paracas</v>
      </c>
      <c r="J8" s="168" t="str">
        <f ca="1">IF(ISERROR($V8),"",OFFSET('Smelter Look-up'!$I$4,$V8-4,0))</f>
        <v>Ika</v>
      </c>
      <c r="K8" s="207"/>
      <c r="L8" s="207"/>
      <c r="M8" s="207"/>
      <c r="N8" s="207"/>
      <c r="O8" s="207"/>
      <c r="P8" s="169"/>
      <c r="Q8" s="208"/>
      <c r="R8" s="166" t="str">
        <f ca="1">IF(ISERROR($V8),"",OFFSET('Smelter Look-up'!$C$4,$V8-4,0)&amp;"")</f>
        <v>Minsur</v>
      </c>
      <c r="S8" s="165" t="str">
        <f t="shared" ca="1" si="2"/>
        <v>PE</v>
      </c>
      <c r="T8" s="165" t="str">
        <f ca="1">IF(B8="","",IF(ISERROR(MATCH($J8,SorP!$B$1:$B$6261,0)),"",INDIRECT("'SorP'!$A$"&amp;MATCH($S8&amp;$J8,SorP!C:C,0))))</f>
        <v>PE-ICA</v>
      </c>
      <c r="U8" s="185"/>
      <c r="V8" s="209">
        <f ca="1">IF(C8="",NA(),IF(OR(C8="Smelter not listed",C8="Smelter not yet identified"),MATCH($B8&amp;$D8,'Smelter Look-up'!$J:$J,0),MATCH($B8&amp;$C8,'Smelter Look-up'!$J:$J,0)))</f>
        <v>503</v>
      </c>
      <c r="X8" s="210">
        <f t="shared" ca="1" si="3"/>
        <v>0</v>
      </c>
      <c r="AB8" s="211" t="str">
        <f t="shared" ca="1" si="4"/>
        <v>TinMinsur</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2BC3EED-0BF6-4E9E-B5BA-77E0951CE59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Fair-Rite Products Corp.</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RJ Stevens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stevensrj@fair-rite.com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18458952055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RJ Stevens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stevensrj@fair-rite.com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46162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https://fair-rite.com/wp-content/uploads/2025/04/Fair-Rite_Conflict-Minerals-Statement-1.pdf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RJ Stevens</cp:lastModifiedBy>
  <cp:lastPrinted>2015-04-21T20:47:43Z</cp:lastPrinted>
  <dcterms:created xsi:type="dcterms:W3CDTF">2010-06-21T21:00:23Z</dcterms:created>
  <dcterms:modified xsi:type="dcterms:W3CDTF">2026-05-20T13:14:24Z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